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oc_NAS\Buhalterija\i svetaine - buhalterijos dok\"/>
    </mc:Choice>
  </mc:AlternateContent>
  <xr:revisionPtr revIDLastSave="0" documentId="8_{114B48C6-4172-47E0-B7DE-F10BB195B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2" r:id="rId1"/>
    <sheet name="VRA" sheetId="3" r:id="rId2"/>
    <sheet name="4" sheetId="1" r:id="rId3"/>
  </sheets>
  <definedNames>
    <definedName name="_xlnm.Print_Titles" localSheetId="2">'4'!$10:$12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M22" i="1"/>
  <c r="L22" i="1"/>
  <c r="K22" i="1"/>
  <c r="J22" i="1"/>
  <c r="I22" i="1"/>
  <c r="H22" i="1"/>
  <c r="G22" i="1"/>
  <c r="F22" i="1"/>
  <c r="E22" i="1"/>
  <c r="D22" i="1"/>
  <c r="N21" i="1"/>
  <c r="N20" i="1"/>
  <c r="M19" i="1"/>
  <c r="L19" i="1"/>
  <c r="K19" i="1"/>
  <c r="J19" i="1"/>
  <c r="I19" i="1"/>
  <c r="H19" i="1"/>
  <c r="G19" i="1"/>
  <c r="F19" i="1"/>
  <c r="E19" i="1"/>
  <c r="D19" i="1"/>
  <c r="N18" i="1"/>
  <c r="N17" i="1"/>
  <c r="M16" i="1"/>
  <c r="L16" i="1"/>
  <c r="K16" i="1"/>
  <c r="J16" i="1"/>
  <c r="I16" i="1"/>
  <c r="H16" i="1"/>
  <c r="G16" i="1"/>
  <c r="F16" i="1"/>
  <c r="E16" i="1"/>
  <c r="D16" i="1"/>
  <c r="N15" i="1"/>
  <c r="N14" i="1"/>
  <c r="M13" i="1"/>
  <c r="M25" i="1" s="1"/>
  <c r="L13" i="1"/>
  <c r="K13" i="1"/>
  <c r="J13" i="1"/>
  <c r="J25" i="1" s="1"/>
  <c r="I13" i="1"/>
  <c r="I25" i="1" s="1"/>
  <c r="H13" i="1"/>
  <c r="H25" i="1" s="1"/>
  <c r="G13" i="1"/>
  <c r="G25" i="1" s="1"/>
  <c r="F13" i="1"/>
  <c r="F25" i="1" s="1"/>
  <c r="E13" i="1"/>
  <c r="E25" i="1" s="1"/>
  <c r="D13" i="1"/>
  <c r="J47" i="3"/>
  <c r="I47" i="3"/>
  <c r="J31" i="3"/>
  <c r="I31" i="3"/>
  <c r="J28" i="3"/>
  <c r="I28" i="3"/>
  <c r="J22" i="3"/>
  <c r="J21" i="3" s="1"/>
  <c r="J46" i="3" s="1"/>
  <c r="J54" i="3" s="1"/>
  <c r="J56" i="3" s="1"/>
  <c r="I22" i="3"/>
  <c r="I21" i="3" s="1"/>
  <c r="I46" i="3" s="1"/>
  <c r="I54" i="3" s="1"/>
  <c r="I56" i="3" s="1"/>
  <c r="H90" i="2"/>
  <c r="G90" i="2"/>
  <c r="H86" i="2"/>
  <c r="H84" i="2" s="1"/>
  <c r="G86" i="2"/>
  <c r="G84" i="2"/>
  <c r="H75" i="2"/>
  <c r="G75" i="2"/>
  <c r="H69" i="2"/>
  <c r="G69" i="2"/>
  <c r="H65" i="2"/>
  <c r="H64" i="2" s="1"/>
  <c r="G65" i="2"/>
  <c r="G64" i="2" s="1"/>
  <c r="H59" i="2"/>
  <c r="H94" i="2" s="1"/>
  <c r="G59" i="2"/>
  <c r="H49" i="2"/>
  <c r="G49" i="2"/>
  <c r="H42" i="2"/>
  <c r="H41" i="2" s="1"/>
  <c r="G42" i="2"/>
  <c r="G41" i="2" s="1"/>
  <c r="H27" i="2"/>
  <c r="G27" i="2"/>
  <c r="H21" i="2"/>
  <c r="G21" i="2"/>
  <c r="H20" i="2"/>
  <c r="H58" i="2" s="1"/>
  <c r="G20" i="2"/>
  <c r="G58" i="2" s="1"/>
  <c r="D25" i="1" l="1"/>
  <c r="N19" i="1"/>
  <c r="N22" i="1"/>
  <c r="K25" i="1"/>
  <c r="N25" i="1" s="1"/>
  <c r="L25" i="1"/>
  <c r="N16" i="1"/>
  <c r="N13" i="1"/>
  <c r="G9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68B3D129-F9B6-4946-B391-C04E33322650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A26ADC2C-AB70-4CF3-8E31-44FBFEA92599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C791C012-5881-474E-A80C-392B79957714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ABD32797-320F-488B-96F2-3D236EE9F699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44B234EA-C9DA-44DD-96CA-6D6A8C8B728E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93B10DB0-6F98-404E-B0BE-A7EEE6D97359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F381254D-BA0F-449A-9373-FD1907B72F1B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256DFD72-36D1-48DB-8E29-60E6DC2C6761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F5431AC7-CBCA-486F-B378-1B3CA8D76090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D8C90F61-7781-44C5-B432-09B4A1EA3008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6AD56363-0DC7-45F9-A5A2-B3BD560C3A2A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0D1AA40E-E742-4686-8312-E1D1C63B11E1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83B5C0C1-9870-4746-9357-137F6C62FE56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32BA2314-B6FA-406D-A490-2BD13EB21F5B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25FF23EA-D6B0-4087-8996-A3C114FABA2F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759E2403-98B4-4C80-AC33-8EEFAE01A03B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F012976F-F085-4DFA-AC38-734259F3FD87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32F92579-CD5C-43B9-A3A1-6A1BD10EBE0C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7C426770-165F-437D-9877-9ED93CF3EA2E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35B4D37F-CDBB-4722-A3F7-FDB0D18B2A9D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FE1F509B-7CA6-4607-8916-F72225100DA1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D8C1600A-59A4-4D62-BECC-62E8B72F0A78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B1FD169A-66CF-48BE-A262-086A51E7EBBF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D42E4704-9D50-42A2-8854-F79785112404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58CA8680-5BC8-4A53-B95C-397D4680DA1A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D7144ABA-2C0A-4382-AF12-43391FC63C3F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5C1172DC-AD3E-499E-8F2E-0DD47A59B3F6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E79230D8-36BB-4245-AEF0-44A0CC51704A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3DB709B5-15C4-4CA2-84A3-716881C07036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FEFFE476-0C0D-4CB6-A2EE-24EBFF5B9B8E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4B839684-A9E7-4022-81F6-6564F487863D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A834E2C0-E178-4530-B7CD-9FED8F0879BE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D50CC074-229E-4C59-8C16-669CE47F8F17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391EBE48-BE62-4F4F-9663-8F52E2769820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5AFE46AD-655E-4976-B822-2B5B391620CA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99934ED4-3A8D-484B-832B-77FFB6C04E40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7221E6AD-AB83-437B-83EF-D46CB0D5C12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7A3C9265-D2A6-4538-959D-E8ADD69C4A05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33FCBFF7-B8DF-4568-A355-70A45C4EFA87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31036F9-958B-492F-ADFB-FF446A711492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423D0219-42A4-4944-BB96-2687555A322D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CFBF8A1B-76CD-4C1D-8FC0-68A48A6FC51C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2D35E5E9-F3AF-40A0-8B79-C4E88C9E154A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83958D07-9C4B-45E8-BBAC-41E6A01CBC9B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B5431E94-A1A0-4F28-B3F5-A709733A30A7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B748A0DC-BBE8-4CAF-9ED5-85F2D840F754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F821A236-A4E5-4EF2-8112-EEB8F232C02D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FABF54F9-9758-49F1-9441-83E7B2850616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206DE95-FC3A-4868-B1E2-B810698203A5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A5CF6F20-DFD6-4E40-AA40-0206FF131920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C302BA17-9F81-4B4D-9C35-85828B2EE892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AF986B94-DED9-4908-AF83-9A612F4AFCB3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4DF6EBC8-CEE3-49F2-8D73-BFC414943615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260D2E54-388E-464B-8CEE-00B923130659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3B7F4229-B0E3-4B55-BF69-6D36AFB34E08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2D5B1617-BEC0-4451-ABA7-4B2DD7172F3A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6F9F5BE4-4E4E-4D26-92A0-AF0540AAFBE5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BFD51088-66E8-43FF-BFDC-ABB299001A12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A4026886-165B-4CFE-B717-CFCA133BCD0B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8352A19C-EE3A-4899-9A13-953B8940F41B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2ECF01D4-4C57-4CB9-A78A-E0570D23E42F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86B736B0-EE59-43D2-9F11-3F623346616B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E03C4615-080A-4947-920A-86A9DB16464F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DA65D4A2-618C-4E6B-99B4-F3030CFD647A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8386B947-C658-4E35-AD42-BAE375BF4A78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DEE002C0-30A9-4548-B121-0F52DF67B0D4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C9702FAF-D874-4C05-8713-2A737D43C077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2178816B-241B-4841-B1C0-94D837ED82CA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6DEF104A-CEBF-455B-A4E7-BD57DDBA0F91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910E1C75-A8CE-4B1A-A135-D455BDC176A9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D305CCEE-0C7F-4B89-88CF-3D6F0EC4EAB8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B82B8E29-8EE4-4004-B67F-885954884143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44634137-3A10-46CF-8144-07AB2876E148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E0D46F38-4B4A-4294-918C-D9BEEFE36F2D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2B593EDE-715E-48AA-9097-E7F0848E3F30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F82AFBF6-3E13-4DE2-A8C9-A5055363FF41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3273E36B-99CC-4236-B1DF-17246CB3EC40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385BAA27-A324-477C-8B73-1C96B104D07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B87FC024-73B6-4D6A-97E4-A86E7C2B2E90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C0012ECA-5045-46F8-962B-FB76E091D50C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DFD751A3-2BC6-4FAE-892F-7C9CA15A9C34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B75182C4-E590-4149-860E-9818A0CEA9D6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7B114F23-C080-4183-92D9-4CF1E033BFAC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55559D98-A4BB-4FE7-988E-810AED91905C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A7C7C32B-920D-4BD9-A0E2-43334849FAB5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334038EE-0790-4887-AEC1-857A7CE50DBD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693BF0CC-8D03-4E5C-9DF6-53EDA888BBC1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922F0536-F281-4D3A-9319-9C8D4D40B6CB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5B4382A4-85C0-4DC9-905C-CED97E3CECE8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10EFA38B-4FA8-4920-8D2F-7086B723C14F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8A102A1B-6801-40A1-BA99-D6F7A6047877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D521CB7F-DF06-45ED-A647-CAD922D6DC6D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7CDA9916-0414-4777-91D6-52E63979CC56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F91187B5-9871-49A7-8E72-FE5213F7CBFC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6BDDB93A-29E0-4DA7-AD2E-1122428773A9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A4A6D17A-E3D0-4306-9E50-FEA3B45E0E7B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2A4907EC-C824-466E-81ED-B6B7E2A07619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F5991A85-9470-4D10-B38F-1B13F48AF6DC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B6ED3FB4-822C-4446-8383-EDC944AB2C8A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ED55FAF5-A0FC-492A-B87B-110AFAAB1EDA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E44C208D-0E16-4250-B416-8DFC91AA9011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B2039A9-CBEC-41C0-9BA7-7BE6FD50AC5A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550AE790-F577-406D-A3BF-076248E94E0F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9EDE7E55-CB34-41D0-A9AB-9D10A9414738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3B6847AB-C994-440B-AC1F-2F935D2A8F1A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FAD98BB9-4B26-4CF2-9290-7CB72A3D8B32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B7C1C852-F5E2-4EE9-B8BC-FDBB19A4127C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<sst xmlns="http://schemas.openxmlformats.org/spreadsheetml/2006/main" count="638" uniqueCount="393">
  <si>
    <t/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</si>
  <si>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</si>
  <si>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</si>
  <si>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</si>
  <si>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</si>
  <si>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</si>
  <si>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</si>
  <si>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</si>
  <si>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</si>
  <si>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</si>
  <si>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</si>
  <si>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</si>
  <si>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</si>
  <si>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</si>
  <si>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</si>
  <si>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</si>
  <si>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</si>
  <si>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</si>
  <si>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</si>
  <si>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</si>
  <si>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</si>
  <si>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</si>
  <si>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</si>
  <si>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</si>
  <si>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</si>
  <si>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0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</si>
  <si>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</si>
  <si>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</si>
  <si>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</si>
  <si>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</si>
  <si>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</si>
  <si>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</si>
  <si>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</si>
  <si>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</si>
  <si>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</si>
  <si>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</si>
  <si>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</si>
  <si>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</si>
  <si>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</si>
  <si>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</si>
  <si>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</si>
  <si>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</si>
  <si>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</si>
  <si>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</si>
  <si>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</si>
  <si>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Gargždų socialinių paslaugų centras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</si>
  <si>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</si>
  <si>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</si>
  <si>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</si>
  <si>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</si>
  <si>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</si>
  <si>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</si>
  <si>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</si>
  <si>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</si>
  <si>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</si>
  <si>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</si>
  <si>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</si>
  <si>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</si>
  <si>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</si>
  <si>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</si>
  <si>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</si>
  <si>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</si>
  <si>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</si>
  <si>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</si>
  <si>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</si>
  <si>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</si>
  <si>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</si>
  <si>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</si>
  <si>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</si>
  <si>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</si>
  <si>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</si>
  <si>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</si>
  <si>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</si>
  <si>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</si>
  <si>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</si>
  <si>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</si>
  <si>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</si>
  <si>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</si>
  <si>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</si>
  <si>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</si>
  <si>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</si>
  <si>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</si>
  <si>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</si>
  <si>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</si>
  <si>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</si>
  <si>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</si>
  <si>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</si>
  <si>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</si>
  <si>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</si>
  <si>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</si>
  <si>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</si>
  <si>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</si>
  <si>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</si>
  <si>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</si>
  <si>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</si>
  <si>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</si>
  <si>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</si>
  <si>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</si>
  <si>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</si>
  <si>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</si>
  <si>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</si>
  <si>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</si>
  <si>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</si>
  <si>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</si>
  <si>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</si>
  <si>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</si>
  <si>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</si>
  <si>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</si>
  <si>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</si>
  <si>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</si>
  <si>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</si>
  <si>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</si>
  <si>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</si>
  <si>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</si>
  <si>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</si>
  <si>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</si>
  <si>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</si>
  <si>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</si>
  <si>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</si>
  <si>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</si>
  <si>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</si>
  <si>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</si>
  <si>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</si>
  <si>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</si>
  <si>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</si>
  <si>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</si>
  <si>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</si>
  <si>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</si>
  <si>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</si>
  <si>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</si>
  <si>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</si>
  <si>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</si>
  <si>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</si>
  <si>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</si>
  <si>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</si>
  <si>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</si>
  <si>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</si>
  <si>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</si>
  <si>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</si>
  <si>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</si>
  <si>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</si>
  <si>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</si>
  <si>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</si>
  <si>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</si>
  <si>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</si>
  <si>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</si>
  <si>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</si>
  <si>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</si>
  <si>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</si>
  <si>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</si>
  <si>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</si>
  <si>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</si>
  <si>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</si>
  <si>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</si>
  <si>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</si>
  <si>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</si>
  <si>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</si>
  <si>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</si>
  <si>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</si>
  <si>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</si>
  <si>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</si>
  <si>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</si>
  <si>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</si>
  <si>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</si>
  <si>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Viktorija Lygnugarienė</t>
  </si>
  <si>
    <t>(parašas)</t>
  </si>
  <si>
    <t>(vardas ir pavardė)</t>
  </si>
  <si>
    <t>Centralizuotos biudžetinių įstaigų buhalterinės apskaitos skyriaus vedėja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</si>
  <si>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</si>
  <si>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</si>
  <si>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</si>
  <si>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</si>
  <si>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</si>
  <si>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163748481, Sodo g. 1, Gargždai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</si>
  <si>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</si>
  <si>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</si>
  <si>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</si>
  <si>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</si>
  <si>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</si>
  <si>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</si>
  <si>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</si>
  <si>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</si>
  <si>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</si>
  <si>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</si>
  <si>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</si>
  <si>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</si>
  <si>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</si>
  <si>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</si>
  <si>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</si>
  <si>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</si>
  <si>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</si>
  <si>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</si>
  <si>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</si>
  <si>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</si>
  <si>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</si>
  <si>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</si>
  <si>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</si>
  <si>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</si>
  <si>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</si>
  <si>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</si>
  <si>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</si>
  <si>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</si>
  <si>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</si>
  <si>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</si>
  <si>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</si>
  <si>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</si>
  <si>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</si>
  <si>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</si>
  <si>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</si>
  <si>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</si>
  <si>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</si>
  <si>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</si>
  <si>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</si>
  <si>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</si>
  <si>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</si>
  <si>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</si>
  <si>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</si>
  <si>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</si>
  <si>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</si>
  <si>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</si>
  <si>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</si>
  <si>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</si>
  <si>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</si>
  <si>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</si>
  <si>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</si>
  <si>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</si>
  <si>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</si>
  <si>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</si>
  <si>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</si>
  <si>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</si>
  <si>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</si>
  <si>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</si>
  <si>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</si>
  <si>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</si>
  <si>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</si>
  <si>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</si>
  <si>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</si>
  <si>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</si>
  <si>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</si>
  <si>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</si>
  <si>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</si>
  <si>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</si>
  <si>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</si>
  <si>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</si>
  <si>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</si>
  <si>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</si>
  <si>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</si>
  <si>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</si>
  <si>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</si>
  <si>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</si>
  <si>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</si>
  <si>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</si>
  <si>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</si>
  <si>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PAGAL  2022-06-30 D. DUOMENIS</t>
  </si>
  <si>
    <t>2022-09-01  Nr.____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</si>
  <si>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</si>
  <si>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</si>
  <si>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</si>
  <si>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</si>
  <si>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</si>
  <si>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</si>
  <si>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</si>
  <si>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Infrastruktūros statiniai</t>
  </si>
  <si>
    <t>Debetas-kreditas sąskaitos 1203 pabaigos datai</t>
  </si>
  <si>
    <t>Kiti statiniai</t>
  </si>
  <si>
    <t>Debetas-kreditas sąskaitos 1211 pabaigos datai</t>
  </si>
  <si>
    <t>Debetas-kreditas sąskaitos 1205 pabaigos datai</t>
  </si>
  <si>
    <t>Debetas-kreditas sąskaitos 1206 pabaigos datai</t>
  </si>
  <si>
    <t>Baldai, biuro įranga ir kitas ilgalaikis materialusis turtas</t>
  </si>
  <si>
    <t>Debetas-kreditas sąskaitos 1208 + 1209 pabaigos datai</t>
  </si>
  <si>
    <t>Kultūros ir kitos vertybės</t>
  </si>
  <si>
    <t>Debetas-kreditas sąskaitos 1204+1207 pabaigos datai</t>
  </si>
  <si>
    <t>Debetas-kreditas sąskaitos 1210 pabaigos datai</t>
  </si>
  <si>
    <t>Debetas-kreditas sąskaitų 161+162+163+164+165+166 pabaigos datai</t>
  </si>
  <si>
    <t>Mineraliniai ištekliai</t>
  </si>
  <si>
    <t>Debetas-kreditas sąskaitos 171 pabaigos datai</t>
  </si>
  <si>
    <t>Kitas ilgalaikis turtas</t>
  </si>
  <si>
    <t>Debetas-kreditas sąskaitos 172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</si>
  <si>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</si>
  <si>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</si>
  <si>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</si>
  <si>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</si>
  <si>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</si>
  <si>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</si>
  <si>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</si>
  <si>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</si>
  <si>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</si>
  <si>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</si>
  <si>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</si>
  <si>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</si>
  <si>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</si>
  <si>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</si>
  <si>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</si>
  <si>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</si>
  <si>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</si>
  <si>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</si>
  <si>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</si>
  <si>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</si>
  <si>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</si>
  <si>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</si>
  <si>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</si>
  <si>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</si>
  <si>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</si>
  <si>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</si>
  <si>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</si>
  <si>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</si>
  <si>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</si>
  <si>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</si>
  <si>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</si>
  <si>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</si>
  <si>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 692+693-6930001(PVM)-6930002(ATV PVM) pabaigos datai</t>
  </si>
  <si>
    <t>Debetas-kreditas sąskaitos 695 pabaigos datai</t>
  </si>
  <si>
    <t>Debetas-kreditas sąskaitų 684+694+685+6930001(PVM)+6930002(ATV PVM)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</si>
  <si>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</si>
  <si>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</si>
  <si>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</si>
  <si>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</si>
  <si>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</si>
  <si>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3100001+3100002 pabaigos datai</t>
  </si>
  <si>
    <t>(viešojo sektoriaus subjekto vadovo arba jo įgalioto administracijos vadovo pareigų pavadinimas)</t>
  </si>
  <si>
    <t xml:space="preserve">(ataskaitą parengusio asmens pareigų pavadinimas)                   </t>
  </si>
  <si>
    <t>Finansavimo sumų pergrupavimas</t>
  </si>
  <si>
    <t>4141, 4241 sąskaitų likutis pradžiai</t>
  </si>
  <si>
    <t>apyvarta saskaitų 4241101, 4241201, 4241301 ir minusuojamas 5 ir 6 stulpeliai</t>
  </si>
  <si>
    <t xml:space="preserve"> apyvarta saskaitų 4241103+4241203+4241303</t>
  </si>
  <si>
    <t>Pastaba: 8 stulpelyje atkeliamos sumos, kai debetuojamas 424 panaudojimas ir debetuojama sąskaitos 226300111, 8800001, 8800004, 2263002</t>
  </si>
  <si>
    <t xml:space="preserve"> apyvarta saskaitų 4241102+4241202+4241302 atimant 8 ir 10 stulpelius</t>
  </si>
  <si>
    <t>Pastaba: 10 stulpelyje atkeliamos sumos, kai debetuojamos sąskaitos 424 panaudojimas ir debetuojamas 8332001, 8333001</t>
  </si>
  <si>
    <t xml:space="preserve"> apyvarta saskaitų 4241104+4241204+4241304</t>
  </si>
  <si>
    <t>apyvarta sąskaitų 4141</t>
  </si>
  <si>
    <t>4142, 4242 sąskaitų likutis pradžiai</t>
  </si>
  <si>
    <t>apyvarta saskaitos 4242001 ir minusuojamas 5 ir 6 stulpeliai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</si>
  <si>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</si>
  <si>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</si>
  <si>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</si>
  <si>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</si>
  <si>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4151, 4251 sąskaitų likutis pradžiai</t>
  </si>
  <si>
    <t>apyvarta saskaitų 4251101, 4251201, 4251301 ir minusuojamas 5 ir 6 stulpeliai</t>
  </si>
  <si>
    <t xml:space="preserve"> apyvarta saskaitų 4251103+4251203+4251303</t>
  </si>
  <si>
    <t>Pastaba: 8 stulpelyje atkeliamos sumos, kai debetuojamas 425 panaudojimas ir debetuojama sąskaitos 226300111, 8800001, 8800004, 2263002</t>
  </si>
  <si>
    <t xml:space="preserve"> apyvarta saskaitų 4251102+4251202+4251302 atimant 8 ir 10 stulpelius</t>
  </si>
  <si>
    <t>Pastaba: 10 stulpelyje atkeliamos sumos, kai debetuojamos sąskaitos 425 panaudojimas ir debetuojamas 8332001, 8333001</t>
  </si>
  <si>
    <t xml:space="preserve"> apyvarta saskaitų 4251104+4251204+4251304</t>
  </si>
  <si>
    <t>apyvarta sąskaitų 4151</t>
  </si>
  <si>
    <t>4152, 4252 sąskaitų likutis pradžiai</t>
  </si>
  <si>
    <t>apyvarta saskaitų 4252001 ir minusuojamas 5 ir 6 stulpeliai</t>
  </si>
  <si>
    <t xml:space="preserve"> apyvarta saskaitos 4252003</t>
  </si>
  <si>
    <t xml:space="preserve"> apyvarta saskaitų 4252002 atimant 8 ir 10 stulpelius</t>
  </si>
  <si>
    <t xml:space="preserve"> apyvarta saskaitų 4252004</t>
  </si>
  <si>
    <t>apyvarta sąskaitų 4152</t>
  </si>
  <si>
    <t>4111, 4121, 4131, 4211, 4221, 4231 sąskaitų likutis pradžiai</t>
  </si>
  <si>
    <t>apyvarta saskaitų 4211101, 4211201, 4211301, 4221101, 4221201, 4221301, 4231101, 4231201, 4231301, ir minusuojamas 5 ir 6 stulpeliai</t>
  </si>
  <si>
    <t xml:space="preserve"> apyvarta saskaitų 4211103+4211203+4211303+4221103+4221203+4221303+4231103+4231203+4231303</t>
  </si>
  <si>
    <t>Pastaba: 8 stulpelyje atkeliamos sumos, kai debetuojamas 421, 422, 423 panaudojimas ir debetuojama sąskaitos 226300111, 8800001, 8800004, 2263002</t>
  </si>
  <si>
    <t xml:space="preserve"> apyvarta saskaitų 4211102+4211202+4211302+4221102+4221202+4221302+4231102+4231202+4231302 atimant 8 ir 10 stulpelius</t>
  </si>
  <si>
    <t>Pastaba: 10 stulpelyje atkeliamos sumos, kai debetuojamos sąskaitos 421, 422, 423 panaudojimas ir debetuojamas 8332001, 8333001</t>
  </si>
  <si>
    <t xml:space="preserve"> apyvarta saskaitų 4211104+4211204+4211304+4221104+4221204+4221304+4231104+'4231204+4231304</t>
  </si>
  <si>
    <t>apyvarta sąskaitų 4111+4121+4131</t>
  </si>
  <si>
    <t>4112, 4122, 4132, 4212, 4222, 4232 sąskaitų likutis pradžiai</t>
  </si>
  <si>
    <t>apyvarta saskaitų 4212001, 4222001, 4232001 ir minusuojamas 5 ir 6 stulpeliai</t>
  </si>
  <si>
    <t xml:space="preserve"> apyvarta saskaitų 4212003+4222003+4232003</t>
  </si>
  <si>
    <t xml:space="preserve"> apyvarta saskaitų 4212002+4222002+4232002 atimant 8 ir 10 stulpelius</t>
  </si>
  <si>
    <t xml:space="preserve"> apyvarta saskaitų 4212004+4222004+4232004</t>
  </si>
  <si>
    <t>apyvarta sąskaitų 4112+4122+4132</t>
  </si>
  <si>
    <t>4161, 4261 sąskaitų likutis pradžiai</t>
  </si>
  <si>
    <t>apyvarta saskaitų 4261101, 4261201, 4261301 ir minusuojamas 5 ir 6 stulpeliai</t>
  </si>
  <si>
    <t xml:space="preserve"> apyvarta saskaitų 4261103+4261203+4261303</t>
  </si>
  <si>
    <t>Pastaba: 8 stulpelyje atkeliamos sumos, kai debetuojamas 426 panaudojimas ir debetuojama sąskaitos 226300111, 8800001, 8800004, 2263002</t>
  </si>
  <si>
    <t xml:space="preserve"> apyvarta saskaitų 4261102+4261202+4261302 atimant 8 ir 10 stulpelius</t>
  </si>
  <si>
    <t>Pastaba: 10 stulpelyje atkeliamos sumos, kai debetuojamos sąskaitos 426 panaudojimas ir debetuojamas 8332001, 8333001</t>
  </si>
  <si>
    <t xml:space="preserve"> apyvarta saskaitų 4261104+4261204+4261304</t>
  </si>
  <si>
    <t>apyvarta sąskaitų 4161</t>
  </si>
  <si>
    <t>4162, 4262 sąskaitų likutis pradžiai</t>
  </si>
  <si>
    <t>apyvarta saskaitos 4262001 ir minusuojamas 5 ir 6 stulpeliai</t>
  </si>
  <si>
    <t xml:space="preserve"> apyvarta saskaitų 4262003</t>
  </si>
  <si>
    <t xml:space="preserve"> apyvarta saskaitos 4262002 atimant 8 ir 10 stulpelius</t>
  </si>
  <si>
    <t xml:space="preserve"> apyvarta saskaitos 4262004</t>
  </si>
  <si>
    <t>apyvarta sąskaitų 4162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</si>
  <si>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</si>
  <si>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Pateikimo valiuta ir tikslumas: eurais</t>
  </si>
  <si>
    <t>Viktorija Kaprizkina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</si>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</sst>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sz val="9"/>
      <name val="Arial"/>
    </font>
    <font>
      <b/>
      <sz val="10"/>
      <name val="Arial"/>
      <charset val="186"/>
    </font>
    <font>
      <sz val="9"/>
      <color indexed="8"/>
      <name val="Tahoma"/>
      <charset val="186"/>
    </font>
    <font>
      <sz val="11"/>
      <name val="Arial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sz val="11"/>
      <color indexed="10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/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7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7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37" fillId="0" borderId="0" xfId="0" applyFont="1"/>
    <xf numFmtId="0" fontId="38" fillId="34" borderId="0" xfId="0" applyFont="1" applyFill="1" applyAlignment="1">
      <alignment horizontal="center" vertical="center" wrapText="1"/>
    </xf>
    <xf numFmtId="0" fontId="38" fillId="34" borderId="0" xfId="0" applyFont="1" applyFill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2" fontId="27" fillId="34" borderId="13" xfId="0" applyNumberFormat="1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left" vertical="center"/>
    </xf>
    <xf numFmtId="0" fontId="30" fillId="34" borderId="18" xfId="0" applyFont="1" applyFill="1" applyBorder="1" applyAlignment="1">
      <alignment horizontal="left" vertical="center"/>
    </xf>
    <xf numFmtId="0" fontId="30" fillId="34" borderId="18" xfId="0" applyFont="1" applyFill="1" applyBorder="1" applyAlignment="1">
      <alignment horizontal="left" vertical="center" wrapText="1"/>
    </xf>
    <xf numFmtId="2" fontId="20" fillId="34" borderId="17" xfId="0" applyNumberFormat="1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left" vertical="center" wrapText="1"/>
    </xf>
    <xf numFmtId="16" fontId="20" fillId="34" borderId="15" xfId="0" applyNumberFormat="1" applyFont="1" applyFill="1" applyBorder="1" applyAlignment="1">
      <alignment horizontal="center" vertical="center" wrapText="1"/>
    </xf>
    <xf numFmtId="2" fontId="20" fillId="34" borderId="17" xfId="0" applyNumberFormat="1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 wrapText="1"/>
    </xf>
    <xf numFmtId="16" fontId="20" fillId="34" borderId="13" xfId="0" applyNumberFormat="1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left" vertical="center"/>
    </xf>
    <xf numFmtId="0" fontId="20" fillId="34" borderId="21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34" borderId="13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2" fontId="27" fillId="34" borderId="13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16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7" fillId="34" borderId="13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/>
    </xf>
    <xf numFmtId="0" fontId="20" fillId="34" borderId="18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 wrapText="1"/>
    </xf>
    <xf numFmtId="0" fontId="27" fillId="34" borderId="19" xfId="0" applyFont="1" applyFill="1" applyBorder="1" applyAlignment="1">
      <alignment horizontal="left" vertical="center"/>
    </xf>
    <xf numFmtId="0" fontId="27" fillId="34" borderId="22" xfId="0" applyFont="1" applyFill="1" applyBorder="1" applyAlignment="1">
      <alignment horizontal="left" vertical="center"/>
    </xf>
    <xf numFmtId="0" fontId="27" fillId="34" borderId="22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7" fillId="34" borderId="15" xfId="0" applyFont="1" applyFill="1" applyBorder="1" applyAlignment="1">
      <alignment horizontal="left" vertical="center" wrapText="1"/>
    </xf>
    <xf numFmtId="2" fontId="20" fillId="34" borderId="13" xfId="0" applyNumberFormat="1" applyFont="1" applyFill="1" applyBorder="1" applyAlignment="1">
      <alignment horizontal="right" vertical="center"/>
    </xf>
    <xf numFmtId="2" fontId="20" fillId="34" borderId="13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right" vertical="center"/>
    </xf>
    <xf numFmtId="2" fontId="22" fillId="34" borderId="1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2" fontId="22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0" fontId="19" fillId="0" borderId="13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top" wrapText="1"/>
    </xf>
    <xf numFmtId="0" fontId="26" fillId="34" borderId="0" xfId="0" applyFont="1" applyFill="1" applyAlignment="1">
      <alignment wrapText="1"/>
    </xf>
    <xf numFmtId="0" fontId="26" fillId="34" borderId="0" xfId="0" applyFont="1" applyFill="1" applyAlignment="1">
      <alignment vertical="center" wrapText="1"/>
    </xf>
    <xf numFmtId="0" fontId="27" fillId="34" borderId="0" xfId="0" applyFont="1" applyFill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9" fillId="0" borderId="11" xfId="0" applyFont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workbookViewId="0">
      <selection activeCell="A59" sqref="A59"/>
    </sheetView>
  </sheetViews>
  <sheetFormatPr defaultRowHeight="12.75"/>
  <cols>
    <col min="1" max="1" width="5.5703125" style="5" customWidth="1"/>
    <col min="2" max="2" width="10.5703125" style="5" customWidth="1"/>
    <col min="3" max="3" width="3.140625" style="16" customWidth="1"/>
    <col min="4" max="4" width="2.7109375" style="16" customWidth="1"/>
    <col min="5" max="5" width="59" style="16" customWidth="1"/>
    <col min="6" max="6" width="7.7109375" style="16" customWidth="1"/>
    <col min="7" max="8" width="12.85546875" style="5" customWidth="1"/>
    <col min="9" max="9" width="5.28515625" style="5" customWidth="1"/>
    <col min="10" max="10" width="55.140625" style="5" hidden="1" customWidth="1"/>
    <col min="11" max="16384" width="9.140625" style="5"/>
  </cols>
  <sheetData>
    <row r="1" spans="1:8" ht="30" customHeight="1">
      <c r="B1" s="135" t="s">
        <v>0</v>
      </c>
      <c r="C1" s="135"/>
      <c r="D1" s="135"/>
      <c r="E1" s="135"/>
      <c r="F1" s="135"/>
      <c r="G1" s="135"/>
      <c r="H1" s="135"/>
    </row>
    <row r="2" spans="1:8">
      <c r="A2" s="21"/>
      <c r="F2" s="136" t="s">
        <v>42</v>
      </c>
      <c r="G2" s="136"/>
      <c r="H2" s="136"/>
    </row>
    <row r="3" spans="1:8">
      <c r="A3" s="21"/>
      <c r="F3" s="137" t="s">
        <v>43</v>
      </c>
      <c r="G3" s="137"/>
      <c r="H3" s="137"/>
    </row>
    <row r="4" spans="1:8">
      <c r="A4" s="21"/>
    </row>
    <row r="5" spans="1:8">
      <c r="A5" s="21"/>
      <c r="B5" s="138" t="s">
        <v>44</v>
      </c>
      <c r="C5" s="138"/>
      <c r="D5" s="138"/>
      <c r="E5" s="138"/>
      <c r="F5" s="138"/>
      <c r="G5" s="138"/>
      <c r="H5" s="138"/>
    </row>
    <row r="6" spans="1:8">
      <c r="A6" s="21"/>
      <c r="B6" s="138"/>
      <c r="C6" s="138"/>
      <c r="D6" s="138"/>
      <c r="E6" s="138"/>
      <c r="F6" s="138"/>
      <c r="G6" s="138"/>
      <c r="H6" s="138"/>
    </row>
    <row r="7" spans="1:8">
      <c r="A7" s="21"/>
      <c r="B7" s="139" t="s">
        <v>45</v>
      </c>
      <c r="C7" s="139"/>
      <c r="D7" s="139"/>
      <c r="E7" s="139"/>
      <c r="F7" s="139"/>
      <c r="G7" s="139"/>
      <c r="H7" s="139"/>
    </row>
    <row r="8" spans="1:8">
      <c r="A8" s="21"/>
      <c r="B8" s="134" t="s">
        <v>168</v>
      </c>
      <c r="C8" s="134"/>
      <c r="D8" s="134"/>
      <c r="E8" s="134"/>
      <c r="F8" s="134"/>
      <c r="G8" s="134"/>
      <c r="H8" s="134"/>
    </row>
    <row r="9" spans="1:8" ht="12.75" customHeight="1">
      <c r="A9" s="21"/>
      <c r="B9" s="143" t="s">
        <v>173</v>
      </c>
      <c r="C9" s="143"/>
      <c r="D9" s="143"/>
      <c r="E9" s="143"/>
      <c r="F9" s="143"/>
      <c r="G9" s="143"/>
      <c r="H9" s="143"/>
    </row>
    <row r="10" spans="1:8">
      <c r="A10" s="21"/>
      <c r="B10" s="144" t="s">
        <v>47</v>
      </c>
      <c r="C10" s="144"/>
      <c r="D10" s="144"/>
      <c r="E10" s="144"/>
      <c r="F10" s="144"/>
      <c r="G10" s="144"/>
      <c r="H10" s="144"/>
    </row>
    <row r="11" spans="1:8">
      <c r="A11" s="21"/>
      <c r="B11" s="144"/>
      <c r="C11" s="144"/>
      <c r="D11" s="144"/>
      <c r="E11" s="144"/>
      <c r="F11" s="144"/>
      <c r="G11" s="144"/>
      <c r="H11" s="144"/>
    </row>
    <row r="12" spans="1:8">
      <c r="A12" s="21"/>
      <c r="B12" s="145"/>
      <c r="C12" s="145"/>
      <c r="D12" s="145"/>
      <c r="E12" s="145"/>
      <c r="F12" s="145"/>
    </row>
    <row r="13" spans="1:8">
      <c r="A13" s="21"/>
      <c r="B13" s="138" t="s">
        <v>48</v>
      </c>
      <c r="C13" s="138"/>
      <c r="D13" s="138"/>
      <c r="E13" s="138"/>
      <c r="F13" s="138"/>
      <c r="G13" s="138"/>
      <c r="H13" s="138"/>
    </row>
    <row r="14" spans="1:8">
      <c r="A14" s="21"/>
      <c r="B14" s="138" t="s">
        <v>253</v>
      </c>
      <c r="C14" s="138"/>
      <c r="D14" s="138"/>
      <c r="E14" s="138"/>
      <c r="F14" s="138"/>
      <c r="G14" s="138"/>
      <c r="H14" s="138"/>
    </row>
    <row r="15" spans="1:8">
      <c r="A15" s="21"/>
      <c r="B15" s="14"/>
      <c r="C15" s="22"/>
      <c r="D15" s="22"/>
      <c r="E15" s="22"/>
      <c r="F15" s="22"/>
      <c r="G15" s="23"/>
      <c r="H15" s="23"/>
    </row>
    <row r="16" spans="1:8">
      <c r="A16" s="21"/>
      <c r="B16" s="146" t="s">
        <v>254</v>
      </c>
      <c r="C16" s="146"/>
      <c r="D16" s="146"/>
      <c r="E16" s="146"/>
      <c r="F16" s="146"/>
      <c r="G16" s="146"/>
      <c r="H16" s="146"/>
    </row>
    <row r="17" spans="1:10">
      <c r="A17" s="21"/>
      <c r="B17" s="147" t="s">
        <v>49</v>
      </c>
      <c r="C17" s="147"/>
      <c r="D17" s="147"/>
      <c r="E17" s="147"/>
      <c r="F17" s="147"/>
      <c r="G17" s="147"/>
      <c r="H17" s="147"/>
    </row>
    <row r="18" spans="1:10" ht="12.75" customHeight="1">
      <c r="A18" s="21"/>
      <c r="B18" s="14"/>
      <c r="C18" s="15"/>
      <c r="D18" s="15"/>
      <c r="E18" s="148" t="s">
        <v>379</v>
      </c>
      <c r="F18" s="148"/>
      <c r="G18" s="148"/>
      <c r="H18" s="148"/>
    </row>
    <row r="19" spans="1:10" ht="67.5" customHeight="1">
      <c r="A19" s="21"/>
      <c r="B19" s="24" t="s">
        <v>6</v>
      </c>
      <c r="C19" s="149" t="s">
        <v>50</v>
      </c>
      <c r="D19" s="150"/>
      <c r="E19" s="151"/>
      <c r="F19" s="25" t="s">
        <v>51</v>
      </c>
      <c r="G19" s="26" t="s">
        <v>52</v>
      </c>
      <c r="H19" s="26" t="s">
        <v>53</v>
      </c>
      <c r="J19" s="26" t="s">
        <v>52</v>
      </c>
    </row>
    <row r="20" spans="1:10" s="16" customFormat="1" ht="12.75" customHeight="1">
      <c r="A20" s="21"/>
      <c r="B20" s="26" t="s">
        <v>54</v>
      </c>
      <c r="C20" s="27" t="s">
        <v>55</v>
      </c>
      <c r="D20" s="28"/>
      <c r="E20" s="29"/>
      <c r="F20" s="30"/>
      <c r="G20" s="31">
        <f>SUM(G21,G27,G37,G38,G39)</f>
        <v>930838.53999999992</v>
      </c>
      <c r="H20" s="31">
        <f>SUM(H21,H27,H37,H38,H39)</f>
        <v>936516.98999999987</v>
      </c>
      <c r="J20" s="31"/>
    </row>
    <row r="21" spans="1:10" s="16" customFormat="1" ht="12.75" customHeight="1">
      <c r="A21" s="21"/>
      <c r="B21" s="32" t="s">
        <v>56</v>
      </c>
      <c r="C21" s="33" t="s">
        <v>57</v>
      </c>
      <c r="D21" s="34"/>
      <c r="E21" s="35"/>
      <c r="F21" s="30" t="s">
        <v>381</v>
      </c>
      <c r="G21" s="36">
        <f>SUM(G22:G26)</f>
        <v>0</v>
      </c>
      <c r="H21" s="36">
        <f>SUM(H22:H26)</f>
        <v>0</v>
      </c>
      <c r="J21" s="36"/>
    </row>
    <row r="22" spans="1:10" s="16" customFormat="1" ht="12.75" customHeight="1">
      <c r="A22" s="21"/>
      <c r="B22" s="30" t="s">
        <v>58</v>
      </c>
      <c r="C22" s="37"/>
      <c r="D22" s="38" t="s">
        <v>59</v>
      </c>
      <c r="E22" s="39"/>
      <c r="F22" s="40"/>
      <c r="G22" s="36" t="s">
        <v>25</v>
      </c>
      <c r="H22" s="36" t="s">
        <v>25</v>
      </c>
      <c r="J22" s="41" t="s">
        <v>255</v>
      </c>
    </row>
    <row r="23" spans="1:10" s="16" customFormat="1" ht="12.75" customHeight="1">
      <c r="A23" s="21"/>
      <c r="B23" s="30" t="s">
        <v>60</v>
      </c>
      <c r="C23" s="37"/>
      <c r="D23" s="38" t="s">
        <v>61</v>
      </c>
      <c r="E23" s="42"/>
      <c r="F23" s="43"/>
      <c r="G23" s="36">
        <v>0</v>
      </c>
      <c r="H23" s="36">
        <v>0</v>
      </c>
      <c r="J23" s="41" t="s">
        <v>256</v>
      </c>
    </row>
    <row r="24" spans="1:10" s="16" customFormat="1" ht="12.75" customHeight="1">
      <c r="A24" s="21"/>
      <c r="B24" s="30" t="s">
        <v>62</v>
      </c>
      <c r="C24" s="37"/>
      <c r="D24" s="38" t="s">
        <v>63</v>
      </c>
      <c r="E24" s="42"/>
      <c r="F24" s="43"/>
      <c r="G24" s="36" t="s">
        <v>25</v>
      </c>
      <c r="H24" s="36" t="s">
        <v>25</v>
      </c>
      <c r="J24" s="41" t="s">
        <v>257</v>
      </c>
    </row>
    <row r="25" spans="1:10" s="16" customFormat="1" ht="12.75" customHeight="1">
      <c r="A25" s="21"/>
      <c r="B25" s="30" t="s">
        <v>64</v>
      </c>
      <c r="C25" s="37"/>
      <c r="D25" s="38" t="s">
        <v>65</v>
      </c>
      <c r="E25" s="42"/>
      <c r="F25" s="32"/>
      <c r="G25" s="36" t="s">
        <v>25</v>
      </c>
      <c r="H25" s="36" t="s">
        <v>25</v>
      </c>
      <c r="J25" s="41" t="s">
        <v>258</v>
      </c>
    </row>
    <row r="26" spans="1:10" s="16" customFormat="1" ht="12.75" customHeight="1">
      <c r="A26" s="21"/>
      <c r="B26" s="44" t="s">
        <v>66</v>
      </c>
      <c r="C26" s="37"/>
      <c r="D26" s="45" t="s">
        <v>67</v>
      </c>
      <c r="E26" s="39"/>
      <c r="F26" s="32"/>
      <c r="G26" s="36" t="s">
        <v>25</v>
      </c>
      <c r="H26" s="36" t="s">
        <v>25</v>
      </c>
      <c r="J26" s="41" t="s">
        <v>259</v>
      </c>
    </row>
    <row r="27" spans="1:10" s="16" customFormat="1" ht="12.75" customHeight="1">
      <c r="A27" s="21"/>
      <c r="B27" s="46" t="s">
        <v>68</v>
      </c>
      <c r="C27" s="47" t="s">
        <v>69</v>
      </c>
      <c r="D27" s="48"/>
      <c r="E27" s="49"/>
      <c r="F27" s="32" t="s">
        <v>382</v>
      </c>
      <c r="G27" s="36">
        <f>SUM(G28:G36)</f>
        <v>930838.53999999992</v>
      </c>
      <c r="H27" s="36">
        <f>SUM(H28:H36)</f>
        <v>936516.98999999987</v>
      </c>
      <c r="J27" s="41"/>
    </row>
    <row r="28" spans="1:10" s="16" customFormat="1" ht="12.75" customHeight="1">
      <c r="A28" s="21"/>
      <c r="B28" s="30" t="s">
        <v>70</v>
      </c>
      <c r="C28" s="37"/>
      <c r="D28" s="38" t="s">
        <v>71</v>
      </c>
      <c r="E28" s="42"/>
      <c r="F28" s="43"/>
      <c r="G28" s="36" t="s">
        <v>25</v>
      </c>
      <c r="H28" s="36" t="s">
        <v>25</v>
      </c>
      <c r="J28" s="41" t="s">
        <v>260</v>
      </c>
    </row>
    <row r="29" spans="1:10" s="16" customFormat="1" ht="12.75" customHeight="1">
      <c r="A29" s="21"/>
      <c r="B29" s="30" t="s">
        <v>72</v>
      </c>
      <c r="C29" s="37"/>
      <c r="D29" s="38" t="s">
        <v>73</v>
      </c>
      <c r="E29" s="42"/>
      <c r="F29" s="43"/>
      <c r="G29" s="36">
        <v>909556.02</v>
      </c>
      <c r="H29" s="36">
        <v>916282.82</v>
      </c>
      <c r="J29" s="41" t="s">
        <v>261</v>
      </c>
    </row>
    <row r="30" spans="1:10" s="16" customFormat="1" ht="12.75" customHeight="1">
      <c r="A30" s="21"/>
      <c r="B30" s="30" t="s">
        <v>74</v>
      </c>
      <c r="C30" s="37"/>
      <c r="D30" s="38" t="s">
        <v>262</v>
      </c>
      <c r="E30" s="42"/>
      <c r="F30" s="43"/>
      <c r="G30" s="36" t="s">
        <v>25</v>
      </c>
      <c r="H30" s="36" t="s">
        <v>25</v>
      </c>
      <c r="J30" s="41" t="s">
        <v>263</v>
      </c>
    </row>
    <row r="31" spans="1:10" s="16" customFormat="1" ht="12.75" customHeight="1">
      <c r="A31" s="21"/>
      <c r="B31" s="30" t="s">
        <v>75</v>
      </c>
      <c r="C31" s="37"/>
      <c r="D31" s="38" t="s">
        <v>264</v>
      </c>
      <c r="E31" s="42"/>
      <c r="F31" s="43"/>
      <c r="G31" s="36" t="s">
        <v>25</v>
      </c>
      <c r="H31" s="36" t="s">
        <v>25</v>
      </c>
      <c r="J31" s="41" t="s">
        <v>265</v>
      </c>
    </row>
    <row r="32" spans="1:10" s="16" customFormat="1" ht="12.75" customHeight="1">
      <c r="A32" s="21"/>
      <c r="B32" s="30" t="s">
        <v>76</v>
      </c>
      <c r="C32" s="37"/>
      <c r="D32" s="38" t="s">
        <v>77</v>
      </c>
      <c r="E32" s="42"/>
      <c r="F32" s="43"/>
      <c r="G32" s="36">
        <v>1446.95</v>
      </c>
      <c r="H32" s="36">
        <v>2370.7199999999998</v>
      </c>
      <c r="J32" s="41" t="s">
        <v>266</v>
      </c>
    </row>
    <row r="33" spans="1:10" s="16" customFormat="1" ht="12.75" customHeight="1">
      <c r="A33" s="21"/>
      <c r="B33" s="30" t="s">
        <v>78</v>
      </c>
      <c r="C33" s="37"/>
      <c r="D33" s="38" t="s">
        <v>79</v>
      </c>
      <c r="E33" s="42"/>
      <c r="F33" s="43"/>
      <c r="G33" s="36">
        <v>0</v>
      </c>
      <c r="H33" s="36">
        <v>0</v>
      </c>
      <c r="J33" s="41" t="s">
        <v>267</v>
      </c>
    </row>
    <row r="34" spans="1:10" s="16" customFormat="1" ht="12.75" customHeight="1">
      <c r="A34" s="21"/>
      <c r="B34" s="30" t="s">
        <v>80</v>
      </c>
      <c r="C34" s="37"/>
      <c r="D34" s="38" t="s">
        <v>268</v>
      </c>
      <c r="E34" s="42"/>
      <c r="F34" s="43"/>
      <c r="G34" s="36">
        <v>19835.57</v>
      </c>
      <c r="H34" s="36">
        <v>17863.45</v>
      </c>
      <c r="J34" s="41" t="s">
        <v>269</v>
      </c>
    </row>
    <row r="35" spans="1:10" s="16" customFormat="1" ht="12.75" customHeight="1">
      <c r="A35" s="21"/>
      <c r="B35" s="30" t="s">
        <v>81</v>
      </c>
      <c r="C35" s="50"/>
      <c r="D35" s="51" t="s">
        <v>270</v>
      </c>
      <c r="E35" s="52"/>
      <c r="F35" s="43"/>
      <c r="G35" s="36" t="s">
        <v>25</v>
      </c>
      <c r="H35" s="36" t="s">
        <v>25</v>
      </c>
      <c r="J35" s="41" t="s">
        <v>271</v>
      </c>
    </row>
    <row r="36" spans="1:10" s="16" customFormat="1" ht="12.75" customHeight="1">
      <c r="A36" s="21"/>
      <c r="B36" s="30" t="s">
        <v>82</v>
      </c>
      <c r="C36" s="37"/>
      <c r="D36" s="38" t="s">
        <v>84</v>
      </c>
      <c r="E36" s="42"/>
      <c r="F36" s="32"/>
      <c r="G36" s="36">
        <v>0</v>
      </c>
      <c r="H36" s="36">
        <v>0</v>
      </c>
      <c r="J36" s="41" t="s">
        <v>272</v>
      </c>
    </row>
    <row r="37" spans="1:10" s="16" customFormat="1" ht="12.75" customHeight="1">
      <c r="A37" s="21"/>
      <c r="B37" s="32" t="s">
        <v>85</v>
      </c>
      <c r="C37" s="53" t="s">
        <v>86</v>
      </c>
      <c r="D37" s="53"/>
      <c r="E37" s="54"/>
      <c r="F37" s="32"/>
      <c r="G37" s="36" t="s">
        <v>25</v>
      </c>
      <c r="H37" s="36" t="s">
        <v>25</v>
      </c>
      <c r="J37" s="41" t="s">
        <v>273</v>
      </c>
    </row>
    <row r="38" spans="1:10" s="16" customFormat="1" ht="12.75" customHeight="1">
      <c r="A38" s="21"/>
      <c r="B38" s="32" t="s">
        <v>87</v>
      </c>
      <c r="C38" s="53" t="s">
        <v>274</v>
      </c>
      <c r="D38" s="53"/>
      <c r="E38" s="54"/>
      <c r="F38" s="43"/>
      <c r="G38" s="36" t="s">
        <v>25</v>
      </c>
      <c r="H38" s="36" t="s">
        <v>25</v>
      </c>
      <c r="J38" s="41" t="s">
        <v>275</v>
      </c>
    </row>
    <row r="39" spans="1:10" s="16" customFormat="1" ht="12.75" customHeight="1">
      <c r="A39" s="21"/>
      <c r="B39" s="32" t="s">
        <v>112</v>
      </c>
      <c r="C39" s="53" t="s">
        <v>276</v>
      </c>
      <c r="D39" s="37"/>
      <c r="E39" s="55"/>
      <c r="F39" s="43"/>
      <c r="G39" s="36" t="s">
        <v>25</v>
      </c>
      <c r="H39" s="36" t="s">
        <v>25</v>
      </c>
      <c r="J39" s="41" t="s">
        <v>277</v>
      </c>
    </row>
    <row r="40" spans="1:10" s="16" customFormat="1" ht="12.75" customHeight="1">
      <c r="A40" s="21"/>
      <c r="B40" s="26" t="s">
        <v>88</v>
      </c>
      <c r="C40" s="27" t="s">
        <v>89</v>
      </c>
      <c r="D40" s="28"/>
      <c r="E40" s="29"/>
      <c r="F40" s="43"/>
      <c r="G40" s="36" t="s">
        <v>25</v>
      </c>
      <c r="H40" s="36" t="s">
        <v>25</v>
      </c>
      <c r="J40" s="41" t="s">
        <v>278</v>
      </c>
    </row>
    <row r="41" spans="1:10" s="16" customFormat="1" ht="12.75" customHeight="1">
      <c r="A41" s="21"/>
      <c r="B41" s="24" t="s">
        <v>90</v>
      </c>
      <c r="C41" s="56" t="s">
        <v>91</v>
      </c>
      <c r="D41" s="57"/>
      <c r="E41" s="58"/>
      <c r="F41" s="32"/>
      <c r="G41" s="31">
        <f>SUM(G42,G48,G49,G56,G57)</f>
        <v>111121.75</v>
      </c>
      <c r="H41" s="31">
        <f>SUM(H42,H48,H49,H56,H57)</f>
        <v>95940.19</v>
      </c>
      <c r="J41" s="59"/>
    </row>
    <row r="42" spans="1:10" s="16" customFormat="1" ht="12.75" customHeight="1">
      <c r="A42" s="21"/>
      <c r="B42" s="60" t="s">
        <v>56</v>
      </c>
      <c r="C42" s="61" t="s">
        <v>92</v>
      </c>
      <c r="D42" s="62"/>
      <c r="E42" s="63"/>
      <c r="F42" s="32"/>
      <c r="G42" s="36">
        <f>SUM(G43:G47)</f>
        <v>1464.69</v>
      </c>
      <c r="H42" s="36">
        <f>SUM(H43:H47)</f>
        <v>744.39</v>
      </c>
      <c r="J42" s="41"/>
    </row>
    <row r="43" spans="1:10" s="16" customFormat="1" ht="12.75" customHeight="1">
      <c r="A43" s="21"/>
      <c r="B43" s="64" t="s">
        <v>58</v>
      </c>
      <c r="C43" s="50"/>
      <c r="D43" s="51" t="s">
        <v>93</v>
      </c>
      <c r="E43" s="52"/>
      <c r="F43" s="43"/>
      <c r="G43" s="36" t="s">
        <v>25</v>
      </c>
      <c r="H43" s="36" t="s">
        <v>25</v>
      </c>
      <c r="J43" s="41" t="s">
        <v>279</v>
      </c>
    </row>
    <row r="44" spans="1:10" s="16" customFormat="1" ht="12.75" customHeight="1">
      <c r="A44" s="21"/>
      <c r="B44" s="64" t="s">
        <v>60</v>
      </c>
      <c r="C44" s="50"/>
      <c r="D44" s="51" t="s">
        <v>94</v>
      </c>
      <c r="E44" s="52"/>
      <c r="F44" s="43" t="s">
        <v>383</v>
      </c>
      <c r="G44" s="36">
        <v>1464.69</v>
      </c>
      <c r="H44" s="36">
        <v>744.39</v>
      </c>
      <c r="J44" s="41" t="s">
        <v>280</v>
      </c>
    </row>
    <row r="45" spans="1:10" s="16" customFormat="1">
      <c r="A45" s="21"/>
      <c r="B45" s="64" t="s">
        <v>62</v>
      </c>
      <c r="C45" s="50"/>
      <c r="D45" s="51" t="s">
        <v>95</v>
      </c>
      <c r="E45" s="52"/>
      <c r="F45" s="43"/>
      <c r="G45" s="36" t="s">
        <v>25</v>
      </c>
      <c r="H45" s="36" t="s">
        <v>25</v>
      </c>
      <c r="J45" s="41" t="s">
        <v>281</v>
      </c>
    </row>
    <row r="46" spans="1:10" s="16" customFormat="1">
      <c r="A46" s="21"/>
      <c r="B46" s="64" t="s">
        <v>64</v>
      </c>
      <c r="C46" s="50"/>
      <c r="D46" s="51" t="s">
        <v>96</v>
      </c>
      <c r="E46" s="52"/>
      <c r="F46" s="43"/>
      <c r="G46" s="36" t="s">
        <v>25</v>
      </c>
      <c r="H46" s="36" t="s">
        <v>25</v>
      </c>
      <c r="J46" s="41" t="s">
        <v>282</v>
      </c>
    </row>
    <row r="47" spans="1:10" s="16" customFormat="1" ht="12.75" customHeight="1">
      <c r="A47" s="21"/>
      <c r="B47" s="64" t="s">
        <v>66</v>
      </c>
      <c r="C47" s="57"/>
      <c r="D47" s="152" t="s">
        <v>97</v>
      </c>
      <c r="E47" s="153"/>
      <c r="F47" s="43"/>
      <c r="G47" s="36" t="s">
        <v>25</v>
      </c>
      <c r="H47" s="36" t="s">
        <v>25</v>
      </c>
      <c r="J47" s="41" t="s">
        <v>283</v>
      </c>
    </row>
    <row r="48" spans="1:10" s="16" customFormat="1" ht="12.75" customHeight="1">
      <c r="A48" s="21"/>
      <c r="B48" s="60" t="s">
        <v>68</v>
      </c>
      <c r="C48" s="65" t="s">
        <v>98</v>
      </c>
      <c r="D48" s="66"/>
      <c r="E48" s="67"/>
      <c r="F48" s="32" t="s">
        <v>384</v>
      </c>
      <c r="G48" s="36">
        <v>0</v>
      </c>
      <c r="H48" s="36">
        <v>0</v>
      </c>
      <c r="J48" s="41" t="s">
        <v>284</v>
      </c>
    </row>
    <row r="49" spans="1:10" s="16" customFormat="1" ht="12.75" customHeight="1">
      <c r="A49" s="21"/>
      <c r="B49" s="60" t="s">
        <v>85</v>
      </c>
      <c r="C49" s="61" t="s">
        <v>169</v>
      </c>
      <c r="D49" s="62"/>
      <c r="E49" s="63"/>
      <c r="F49" s="32" t="s">
        <v>385</v>
      </c>
      <c r="G49" s="36">
        <f>SUM(G50:G55)</f>
        <v>94860.14</v>
      </c>
      <c r="H49" s="36">
        <f>SUM(H50:H55)</f>
        <v>83719.820000000007</v>
      </c>
      <c r="J49" s="41"/>
    </row>
    <row r="50" spans="1:10" s="16" customFormat="1" ht="12.75" customHeight="1">
      <c r="A50" s="21"/>
      <c r="B50" s="64" t="s">
        <v>99</v>
      </c>
      <c r="C50" s="62"/>
      <c r="D50" s="68" t="s">
        <v>100</v>
      </c>
      <c r="E50" s="69"/>
      <c r="F50" s="32"/>
      <c r="G50" s="36" t="s">
        <v>25</v>
      </c>
      <c r="H50" s="36" t="s">
        <v>25</v>
      </c>
      <c r="J50" s="41" t="s">
        <v>285</v>
      </c>
    </row>
    <row r="51" spans="1:10" s="16" customFormat="1" ht="12.75" customHeight="1">
      <c r="A51" s="21"/>
      <c r="B51" s="70" t="s">
        <v>101</v>
      </c>
      <c r="C51" s="50"/>
      <c r="D51" s="51" t="s">
        <v>102</v>
      </c>
      <c r="E51" s="71"/>
      <c r="F51" s="72"/>
      <c r="G51" s="36" t="s">
        <v>25</v>
      </c>
      <c r="H51" s="36" t="s">
        <v>25</v>
      </c>
      <c r="J51" s="41" t="s">
        <v>286</v>
      </c>
    </row>
    <row r="52" spans="1:10" s="16" customFormat="1" ht="12.75" customHeight="1">
      <c r="A52" s="21"/>
      <c r="B52" s="64" t="s">
        <v>103</v>
      </c>
      <c r="C52" s="50"/>
      <c r="D52" s="51" t="s">
        <v>104</v>
      </c>
      <c r="E52" s="52"/>
      <c r="F52" s="32"/>
      <c r="G52" s="36">
        <v>0</v>
      </c>
      <c r="H52" s="36">
        <v>145.68</v>
      </c>
      <c r="J52" s="41" t="s">
        <v>287</v>
      </c>
    </row>
    <row r="53" spans="1:10" s="16" customFormat="1" ht="12.75" customHeight="1">
      <c r="A53" s="21"/>
      <c r="B53" s="64" t="s">
        <v>105</v>
      </c>
      <c r="C53" s="50"/>
      <c r="D53" s="152" t="s">
        <v>106</v>
      </c>
      <c r="E53" s="153"/>
      <c r="F53" s="32"/>
      <c r="G53" s="36">
        <v>3505.1</v>
      </c>
      <c r="H53" s="36">
        <v>3439.76</v>
      </c>
      <c r="J53" s="41" t="s">
        <v>288</v>
      </c>
    </row>
    <row r="54" spans="1:10" s="16" customFormat="1" ht="12.75" customHeight="1">
      <c r="A54" s="21"/>
      <c r="B54" s="64" t="s">
        <v>107</v>
      </c>
      <c r="C54" s="50"/>
      <c r="D54" s="51" t="s">
        <v>108</v>
      </c>
      <c r="E54" s="52"/>
      <c r="F54" s="32"/>
      <c r="G54" s="36">
        <v>91355.04</v>
      </c>
      <c r="H54" s="36">
        <v>79191.47</v>
      </c>
      <c r="J54" s="41" t="s">
        <v>289</v>
      </c>
    </row>
    <row r="55" spans="1:10" s="16" customFormat="1" ht="12.75" customHeight="1">
      <c r="A55" s="21"/>
      <c r="B55" s="64" t="s">
        <v>109</v>
      </c>
      <c r="C55" s="50"/>
      <c r="D55" s="51" t="s">
        <v>110</v>
      </c>
      <c r="E55" s="52"/>
      <c r="F55" s="32"/>
      <c r="G55" s="36">
        <v>0</v>
      </c>
      <c r="H55" s="36">
        <v>942.91</v>
      </c>
      <c r="J55" s="41" t="s">
        <v>290</v>
      </c>
    </row>
    <row r="56" spans="1:10" s="16" customFormat="1" ht="12.75" customHeight="1">
      <c r="A56" s="21"/>
      <c r="B56" s="60" t="s">
        <v>87</v>
      </c>
      <c r="C56" s="73" t="s">
        <v>111</v>
      </c>
      <c r="D56" s="73"/>
      <c r="E56" s="74"/>
      <c r="F56" s="32"/>
      <c r="G56" s="36" t="s">
        <v>25</v>
      </c>
      <c r="H56" s="36" t="s">
        <v>25</v>
      </c>
      <c r="J56" s="41" t="s">
        <v>291</v>
      </c>
    </row>
    <row r="57" spans="1:10" s="16" customFormat="1" ht="12.75" customHeight="1">
      <c r="A57" s="21"/>
      <c r="B57" s="60" t="s">
        <v>112</v>
      </c>
      <c r="C57" s="73" t="s">
        <v>113</v>
      </c>
      <c r="D57" s="73"/>
      <c r="E57" s="74"/>
      <c r="F57" s="32" t="s">
        <v>386</v>
      </c>
      <c r="G57" s="36">
        <v>14796.92</v>
      </c>
      <c r="H57" s="36">
        <v>11475.98</v>
      </c>
      <c r="J57" s="41" t="s">
        <v>292</v>
      </c>
    </row>
    <row r="58" spans="1:10" s="16" customFormat="1" ht="12.75" customHeight="1">
      <c r="A58" s="21"/>
      <c r="B58" s="32"/>
      <c r="C58" s="47" t="s">
        <v>114</v>
      </c>
      <c r="D58" s="48"/>
      <c r="E58" s="49"/>
      <c r="F58" s="32"/>
      <c r="G58" s="36">
        <f>SUM(G20,G40,G41)</f>
        <v>1041960.2899999999</v>
      </c>
      <c r="H58" s="36">
        <f>SUM(H20,H40,H41)</f>
        <v>1032457.1799999999</v>
      </c>
      <c r="J58" s="41"/>
    </row>
    <row r="59" spans="1:10" s="16" customFormat="1" ht="12.75" customHeight="1">
      <c r="A59" s="21"/>
      <c r="B59" s="26" t="s">
        <v>115</v>
      </c>
      <c r="C59" s="27" t="s">
        <v>116</v>
      </c>
      <c r="D59" s="27"/>
      <c r="E59" s="75"/>
      <c r="F59" s="32" t="s">
        <v>387</v>
      </c>
      <c r="G59" s="31">
        <f>SUM(G60:G63)</f>
        <v>947100.12999999989</v>
      </c>
      <c r="H59" s="31">
        <f>SUM(H60:H63)</f>
        <v>946455.92</v>
      </c>
      <c r="J59" s="59"/>
    </row>
    <row r="60" spans="1:10" s="16" customFormat="1" ht="12.75" customHeight="1">
      <c r="A60" s="21"/>
      <c r="B60" s="32" t="s">
        <v>56</v>
      </c>
      <c r="C60" s="53" t="s">
        <v>117</v>
      </c>
      <c r="D60" s="53"/>
      <c r="E60" s="54"/>
      <c r="F60" s="32"/>
      <c r="G60" s="36">
        <v>8698.58</v>
      </c>
      <c r="H60" s="36">
        <v>12923.26</v>
      </c>
      <c r="J60" s="41" t="s">
        <v>293</v>
      </c>
    </row>
    <row r="61" spans="1:10" s="16" customFormat="1" ht="12.75" customHeight="1">
      <c r="A61" s="21"/>
      <c r="B61" s="46" t="s">
        <v>68</v>
      </c>
      <c r="C61" s="47" t="s">
        <v>118</v>
      </c>
      <c r="D61" s="48"/>
      <c r="E61" s="49"/>
      <c r="F61" s="46"/>
      <c r="G61" s="36">
        <v>739338.44</v>
      </c>
      <c r="H61" s="36">
        <v>731239.13</v>
      </c>
      <c r="J61" s="41" t="s">
        <v>294</v>
      </c>
    </row>
    <row r="62" spans="1:10" s="16" customFormat="1" ht="12.75" customHeight="1">
      <c r="A62" s="21"/>
      <c r="B62" s="32" t="s">
        <v>85</v>
      </c>
      <c r="C62" s="140" t="s">
        <v>119</v>
      </c>
      <c r="D62" s="141"/>
      <c r="E62" s="142"/>
      <c r="F62" s="32"/>
      <c r="G62" s="36">
        <v>192909.77</v>
      </c>
      <c r="H62" s="36">
        <v>193739.66</v>
      </c>
      <c r="J62" s="41" t="s">
        <v>295</v>
      </c>
    </row>
    <row r="63" spans="1:10" s="16" customFormat="1" ht="12.75" customHeight="1">
      <c r="A63" s="21"/>
      <c r="B63" s="32" t="s">
        <v>120</v>
      </c>
      <c r="C63" s="53" t="s">
        <v>121</v>
      </c>
      <c r="D63" s="37"/>
      <c r="E63" s="55"/>
      <c r="F63" s="32"/>
      <c r="G63" s="36">
        <v>6153.34</v>
      </c>
      <c r="H63" s="36">
        <v>8553.8700000000008</v>
      </c>
      <c r="J63" s="41" t="s">
        <v>296</v>
      </c>
    </row>
    <row r="64" spans="1:10" s="16" customFormat="1" ht="12.75" customHeight="1">
      <c r="A64" s="21"/>
      <c r="B64" s="26" t="s">
        <v>122</v>
      </c>
      <c r="C64" s="27" t="s">
        <v>123</v>
      </c>
      <c r="D64" s="28"/>
      <c r="E64" s="29"/>
      <c r="F64" s="32"/>
      <c r="G64" s="31">
        <f>SUM(G65,G69)</f>
        <v>91496.38</v>
      </c>
      <c r="H64" s="31">
        <f>SUM(H65,H69)</f>
        <v>83043.759999999995</v>
      </c>
      <c r="J64" s="59"/>
    </row>
    <row r="65" spans="1:10" s="16" customFormat="1" ht="12.75" customHeight="1">
      <c r="A65" s="21"/>
      <c r="B65" s="32" t="s">
        <v>56</v>
      </c>
      <c r="C65" s="33" t="s">
        <v>124</v>
      </c>
      <c r="D65" s="76"/>
      <c r="E65" s="77"/>
      <c r="F65" s="32"/>
      <c r="G65" s="36">
        <f>SUM(G66:G68)</f>
        <v>0</v>
      </c>
      <c r="H65" s="36">
        <f>SUM(H66:H68)</f>
        <v>0</v>
      </c>
      <c r="J65" s="41"/>
    </row>
    <row r="66" spans="1:10" s="16" customFormat="1">
      <c r="A66" s="21"/>
      <c r="B66" s="30" t="s">
        <v>58</v>
      </c>
      <c r="C66" s="78"/>
      <c r="D66" s="38" t="s">
        <v>125</v>
      </c>
      <c r="E66" s="79"/>
      <c r="F66" s="32"/>
      <c r="G66" s="36" t="s">
        <v>25</v>
      </c>
      <c r="H66" s="36" t="s">
        <v>25</v>
      </c>
      <c r="J66" s="41" t="s">
        <v>297</v>
      </c>
    </row>
    <row r="67" spans="1:10" s="16" customFormat="1" ht="12.75" customHeight="1">
      <c r="A67" s="21"/>
      <c r="B67" s="30" t="s">
        <v>60</v>
      </c>
      <c r="C67" s="37"/>
      <c r="D67" s="38" t="s">
        <v>126</v>
      </c>
      <c r="E67" s="42"/>
      <c r="F67" s="32" t="s">
        <v>388</v>
      </c>
      <c r="G67" s="36" t="s">
        <v>25</v>
      </c>
      <c r="H67" s="36" t="s">
        <v>25</v>
      </c>
      <c r="J67" s="41" t="s">
        <v>298</v>
      </c>
    </row>
    <row r="68" spans="1:10" s="16" customFormat="1" ht="12.75" customHeight="1">
      <c r="A68" s="21"/>
      <c r="B68" s="30" t="s">
        <v>127</v>
      </c>
      <c r="C68" s="37"/>
      <c r="D68" s="38" t="s">
        <v>128</v>
      </c>
      <c r="E68" s="42"/>
      <c r="F68" s="43"/>
      <c r="G68" s="36" t="s">
        <v>25</v>
      </c>
      <c r="H68" s="36" t="s">
        <v>25</v>
      </c>
      <c r="J68" s="41" t="s">
        <v>299</v>
      </c>
    </row>
    <row r="69" spans="1:10" s="6" customFormat="1" ht="12.75" customHeight="1">
      <c r="A69" s="21"/>
      <c r="B69" s="60" t="s">
        <v>68</v>
      </c>
      <c r="C69" s="80" t="s">
        <v>129</v>
      </c>
      <c r="D69" s="81"/>
      <c r="E69" s="82"/>
      <c r="F69" s="60" t="s">
        <v>389</v>
      </c>
      <c r="G69" s="36">
        <f>SUM(G70:G75,G78:G83)</f>
        <v>91496.38</v>
      </c>
      <c r="H69" s="36">
        <f>SUM(H70:H75,H78:H83)</f>
        <v>83043.759999999995</v>
      </c>
      <c r="J69" s="41"/>
    </row>
    <row r="70" spans="1:10" s="16" customFormat="1" ht="12.75" customHeight="1">
      <c r="A70" s="21"/>
      <c r="B70" s="30" t="s">
        <v>70</v>
      </c>
      <c r="C70" s="37"/>
      <c r="D70" s="38" t="s">
        <v>130</v>
      </c>
      <c r="E70" s="39"/>
      <c r="F70" s="32"/>
      <c r="G70" s="36" t="s">
        <v>25</v>
      </c>
      <c r="H70" s="36" t="s">
        <v>25</v>
      </c>
      <c r="J70" s="41" t="s">
        <v>300</v>
      </c>
    </row>
    <row r="71" spans="1:10" s="16" customFormat="1" ht="12.75" customHeight="1">
      <c r="A71" s="21"/>
      <c r="B71" s="30" t="s">
        <v>72</v>
      </c>
      <c r="C71" s="78"/>
      <c r="D71" s="38" t="s">
        <v>131</v>
      </c>
      <c r="E71" s="79"/>
      <c r="F71" s="32"/>
      <c r="G71" s="36" t="s">
        <v>25</v>
      </c>
      <c r="H71" s="36" t="s">
        <v>25</v>
      </c>
      <c r="J71" s="41" t="s">
        <v>301</v>
      </c>
    </row>
    <row r="72" spans="1:10" s="16" customFormat="1">
      <c r="A72" s="21"/>
      <c r="B72" s="30" t="s">
        <v>74</v>
      </c>
      <c r="C72" s="78"/>
      <c r="D72" s="38" t="s">
        <v>132</v>
      </c>
      <c r="E72" s="79"/>
      <c r="F72" s="32"/>
      <c r="G72" s="36" t="s">
        <v>25</v>
      </c>
      <c r="H72" s="36" t="s">
        <v>25</v>
      </c>
      <c r="J72" s="41" t="s">
        <v>302</v>
      </c>
    </row>
    <row r="73" spans="1:10" s="16" customFormat="1">
      <c r="A73" s="21"/>
      <c r="B73" s="83" t="s">
        <v>75</v>
      </c>
      <c r="C73" s="62"/>
      <c r="D73" s="84" t="s">
        <v>133</v>
      </c>
      <c r="E73" s="69"/>
      <c r="F73" s="32"/>
      <c r="G73" s="36" t="s">
        <v>25</v>
      </c>
      <c r="H73" s="36" t="s">
        <v>25</v>
      </c>
      <c r="J73" s="41" t="s">
        <v>303</v>
      </c>
    </row>
    <row r="74" spans="1:10" s="16" customFormat="1">
      <c r="A74" s="21"/>
      <c r="B74" s="32" t="s">
        <v>76</v>
      </c>
      <c r="C74" s="45"/>
      <c r="D74" s="45" t="s">
        <v>134</v>
      </c>
      <c r="E74" s="39"/>
      <c r="F74" s="85"/>
      <c r="G74" s="36" t="s">
        <v>25</v>
      </c>
      <c r="H74" s="36" t="s">
        <v>25</v>
      </c>
      <c r="J74" s="41" t="s">
        <v>304</v>
      </c>
    </row>
    <row r="75" spans="1:10" s="16" customFormat="1" ht="12.75" customHeight="1">
      <c r="A75" s="21"/>
      <c r="B75" s="86" t="s">
        <v>78</v>
      </c>
      <c r="C75" s="81"/>
      <c r="D75" s="87" t="s">
        <v>135</v>
      </c>
      <c r="E75" s="17"/>
      <c r="F75" s="32"/>
      <c r="G75" s="36">
        <f>SUM(G76,G77)</f>
        <v>0</v>
      </c>
      <c r="H75" s="36">
        <f>SUM(H76,H77)</f>
        <v>0</v>
      </c>
      <c r="J75" s="41"/>
    </row>
    <row r="76" spans="1:10" s="16" customFormat="1" ht="12.75" customHeight="1">
      <c r="A76" s="21"/>
      <c r="B76" s="64" t="s">
        <v>136</v>
      </c>
      <c r="C76" s="50"/>
      <c r="D76" s="71"/>
      <c r="E76" s="52" t="s">
        <v>137</v>
      </c>
      <c r="F76" s="32"/>
      <c r="G76" s="36" t="s">
        <v>25</v>
      </c>
      <c r="H76" s="36" t="s">
        <v>25</v>
      </c>
      <c r="J76" s="41" t="s">
        <v>305</v>
      </c>
    </row>
    <row r="77" spans="1:10" s="16" customFormat="1" ht="12.75" customHeight="1">
      <c r="A77" s="21"/>
      <c r="B77" s="64" t="s">
        <v>138</v>
      </c>
      <c r="C77" s="50"/>
      <c r="D77" s="71"/>
      <c r="E77" s="52" t="s">
        <v>139</v>
      </c>
      <c r="F77" s="43"/>
      <c r="G77" s="36" t="s">
        <v>25</v>
      </c>
      <c r="H77" s="36" t="s">
        <v>25</v>
      </c>
      <c r="J77" s="41" t="s">
        <v>306</v>
      </c>
    </row>
    <row r="78" spans="1:10" s="16" customFormat="1" ht="12.75" customHeight="1">
      <c r="A78" s="21"/>
      <c r="B78" s="64" t="s">
        <v>80</v>
      </c>
      <c r="C78" s="66"/>
      <c r="D78" s="88" t="s">
        <v>140</v>
      </c>
      <c r="E78" s="89"/>
      <c r="F78" s="43"/>
      <c r="G78" s="36" t="s">
        <v>25</v>
      </c>
      <c r="H78" s="36" t="s">
        <v>25</v>
      </c>
      <c r="J78" s="41" t="s">
        <v>307</v>
      </c>
    </row>
    <row r="79" spans="1:10" s="16" customFormat="1" ht="12.75" customHeight="1">
      <c r="A79" s="21"/>
      <c r="B79" s="64" t="s">
        <v>81</v>
      </c>
      <c r="C79" s="90"/>
      <c r="D79" s="51" t="s">
        <v>141</v>
      </c>
      <c r="E79" s="91"/>
      <c r="F79" s="32"/>
      <c r="G79" s="36" t="s">
        <v>25</v>
      </c>
      <c r="H79" s="36" t="s">
        <v>25</v>
      </c>
      <c r="J79" s="41" t="s">
        <v>308</v>
      </c>
    </row>
    <row r="80" spans="1:10" s="16" customFormat="1" ht="12.75" customHeight="1">
      <c r="A80" s="21"/>
      <c r="B80" s="64" t="s">
        <v>82</v>
      </c>
      <c r="C80" s="37"/>
      <c r="D80" s="38" t="s">
        <v>142</v>
      </c>
      <c r="E80" s="42"/>
      <c r="F80" s="32"/>
      <c r="G80" s="36">
        <v>7588.61</v>
      </c>
      <c r="H80" s="36">
        <v>2630.96</v>
      </c>
      <c r="J80" s="41" t="s">
        <v>309</v>
      </c>
    </row>
    <row r="81" spans="1:10" s="16" customFormat="1" ht="12.75" customHeight="1">
      <c r="A81" s="21"/>
      <c r="B81" s="64" t="s">
        <v>83</v>
      </c>
      <c r="C81" s="37"/>
      <c r="D81" s="38" t="s">
        <v>143</v>
      </c>
      <c r="E81" s="42"/>
      <c r="F81" s="32"/>
      <c r="G81" s="36">
        <v>988.91</v>
      </c>
      <c r="H81" s="36">
        <v>0.01</v>
      </c>
      <c r="J81" s="41" t="s">
        <v>310</v>
      </c>
    </row>
    <row r="82" spans="1:10" s="16" customFormat="1" ht="12.75" customHeight="1">
      <c r="A82" s="21"/>
      <c r="B82" s="30" t="s">
        <v>144</v>
      </c>
      <c r="C82" s="50"/>
      <c r="D82" s="51" t="s">
        <v>145</v>
      </c>
      <c r="E82" s="52"/>
      <c r="F82" s="32"/>
      <c r="G82" s="36">
        <v>82918.86</v>
      </c>
      <c r="H82" s="36">
        <v>80412.789999999994</v>
      </c>
      <c r="J82" s="41" t="s">
        <v>311</v>
      </c>
    </row>
    <row r="83" spans="1:10" s="16" customFormat="1" ht="12.75" customHeight="1">
      <c r="A83" s="21"/>
      <c r="B83" s="30" t="s">
        <v>146</v>
      </c>
      <c r="C83" s="37"/>
      <c r="D83" s="38" t="s">
        <v>147</v>
      </c>
      <c r="E83" s="42"/>
      <c r="F83" s="43"/>
      <c r="G83" s="36" t="s">
        <v>25</v>
      </c>
      <c r="H83" s="36" t="s">
        <v>25</v>
      </c>
      <c r="J83" s="41" t="s">
        <v>312</v>
      </c>
    </row>
    <row r="84" spans="1:10" s="16" customFormat="1" ht="12.75" customHeight="1">
      <c r="A84" s="21"/>
      <c r="B84" s="26" t="s">
        <v>148</v>
      </c>
      <c r="C84" s="92" t="s">
        <v>149</v>
      </c>
      <c r="D84" s="93"/>
      <c r="E84" s="94"/>
      <c r="F84" s="43" t="s">
        <v>390</v>
      </c>
      <c r="G84" s="31">
        <f>SUM(G85,G86,G89,G90)</f>
        <v>3363.7799999996801</v>
      </c>
      <c r="H84" s="31">
        <f>SUM(H85,H86,H89,H90)</f>
        <v>2957.5000000004402</v>
      </c>
      <c r="J84" s="59"/>
    </row>
    <row r="85" spans="1:10" s="16" customFormat="1" ht="12.75" customHeight="1">
      <c r="A85" s="21"/>
      <c r="B85" s="32" t="s">
        <v>56</v>
      </c>
      <c r="C85" s="53" t="s">
        <v>150</v>
      </c>
      <c r="D85" s="37"/>
      <c r="E85" s="55"/>
      <c r="F85" s="43"/>
      <c r="G85" s="36" t="s">
        <v>25</v>
      </c>
      <c r="H85" s="36" t="s">
        <v>25</v>
      </c>
      <c r="J85" s="41" t="s">
        <v>313</v>
      </c>
    </row>
    <row r="86" spans="1:10" s="16" customFormat="1" ht="12.75" customHeight="1">
      <c r="A86" s="21"/>
      <c r="B86" s="32" t="s">
        <v>68</v>
      </c>
      <c r="C86" s="33" t="s">
        <v>151</v>
      </c>
      <c r="D86" s="76"/>
      <c r="E86" s="77"/>
      <c r="F86" s="32"/>
      <c r="G86" s="36">
        <f>SUM(G87,G88)</f>
        <v>0</v>
      </c>
      <c r="H86" s="36">
        <f>SUM(H87,H88)</f>
        <v>0</v>
      </c>
      <c r="J86" s="41"/>
    </row>
    <row r="87" spans="1:10" s="16" customFormat="1" ht="12.75" customHeight="1">
      <c r="A87" s="21"/>
      <c r="B87" s="30" t="s">
        <v>70</v>
      </c>
      <c r="C87" s="37"/>
      <c r="D87" s="38" t="s">
        <v>152</v>
      </c>
      <c r="E87" s="42"/>
      <c r="F87" s="32"/>
      <c r="G87" s="36" t="s">
        <v>25</v>
      </c>
      <c r="H87" s="36" t="s">
        <v>25</v>
      </c>
      <c r="J87" s="41" t="s">
        <v>314</v>
      </c>
    </row>
    <row r="88" spans="1:10" s="16" customFormat="1" ht="12.75" customHeight="1">
      <c r="A88" s="21"/>
      <c r="B88" s="30" t="s">
        <v>72</v>
      </c>
      <c r="C88" s="37"/>
      <c r="D88" s="38" t="s">
        <v>153</v>
      </c>
      <c r="E88" s="42"/>
      <c r="F88" s="32"/>
      <c r="G88" s="36" t="s">
        <v>25</v>
      </c>
      <c r="H88" s="36" t="s">
        <v>25</v>
      </c>
      <c r="J88" s="41" t="s">
        <v>315</v>
      </c>
    </row>
    <row r="89" spans="1:10" s="16" customFormat="1" ht="12.75" customHeight="1">
      <c r="A89" s="21"/>
      <c r="B89" s="60" t="s">
        <v>85</v>
      </c>
      <c r="C89" s="71" t="s">
        <v>154</v>
      </c>
      <c r="D89" s="71"/>
      <c r="E89" s="95"/>
      <c r="F89" s="32"/>
      <c r="G89" s="36" t="s">
        <v>25</v>
      </c>
      <c r="H89" s="36" t="s">
        <v>25</v>
      </c>
      <c r="J89" s="41" t="s">
        <v>316</v>
      </c>
    </row>
    <row r="90" spans="1:10" s="16" customFormat="1" ht="12.75" customHeight="1">
      <c r="A90" s="21"/>
      <c r="B90" s="46" t="s">
        <v>87</v>
      </c>
      <c r="C90" s="47" t="s">
        <v>155</v>
      </c>
      <c r="D90" s="48"/>
      <c r="E90" s="49"/>
      <c r="F90" s="32"/>
      <c r="G90" s="36">
        <f>SUM(G91:G92)</f>
        <v>3363.7799999996801</v>
      </c>
      <c r="H90" s="36">
        <f>SUM(H91:H92)</f>
        <v>2957.5000000004402</v>
      </c>
      <c r="J90" s="41"/>
    </row>
    <row r="91" spans="1:10" s="16" customFormat="1" ht="12.75" customHeight="1">
      <c r="A91" s="21"/>
      <c r="B91" s="30" t="s">
        <v>156</v>
      </c>
      <c r="C91" s="28"/>
      <c r="D91" s="38" t="s">
        <v>157</v>
      </c>
      <c r="E91" s="96"/>
      <c r="F91" s="43"/>
      <c r="G91" s="36">
        <v>406.27999999968</v>
      </c>
      <c r="H91" s="36">
        <v>196.72000000044</v>
      </c>
      <c r="J91" s="41" t="s">
        <v>317</v>
      </c>
    </row>
    <row r="92" spans="1:10" s="16" customFormat="1" ht="12.75" customHeight="1">
      <c r="A92" s="21"/>
      <c r="B92" s="30" t="s">
        <v>158</v>
      </c>
      <c r="C92" s="28"/>
      <c r="D92" s="38" t="s">
        <v>159</v>
      </c>
      <c r="E92" s="96"/>
      <c r="F92" s="43"/>
      <c r="G92" s="36">
        <v>2957.5</v>
      </c>
      <c r="H92" s="36">
        <v>2760.78</v>
      </c>
      <c r="J92" s="41" t="s">
        <v>318</v>
      </c>
    </row>
    <row r="93" spans="1:10" s="16" customFormat="1" ht="12.75" customHeight="1">
      <c r="A93" s="21"/>
      <c r="B93" s="26" t="s">
        <v>160</v>
      </c>
      <c r="C93" s="92" t="s">
        <v>161</v>
      </c>
      <c r="D93" s="94"/>
      <c r="E93" s="94"/>
      <c r="F93" s="43"/>
      <c r="G93" s="31"/>
      <c r="H93" s="31"/>
      <c r="J93" s="59"/>
    </row>
    <row r="94" spans="1:10" s="16" customFormat="1" ht="25.5" customHeight="1">
      <c r="A94" s="21"/>
      <c r="B94" s="26"/>
      <c r="C94" s="156" t="s">
        <v>162</v>
      </c>
      <c r="D94" s="152"/>
      <c r="E94" s="153"/>
      <c r="F94" s="32"/>
      <c r="G94" s="97">
        <f>SUM(G59,G64,G84,G93)</f>
        <v>1041960.2899999996</v>
      </c>
      <c r="H94" s="97">
        <f>SUM(H59,H64,H84,H93)</f>
        <v>1032457.1800000005</v>
      </c>
      <c r="J94" s="98"/>
    </row>
    <row r="95" spans="1:10" s="16" customFormat="1">
      <c r="A95" s="21"/>
      <c r="B95" s="7"/>
      <c r="C95" s="18"/>
      <c r="D95" s="18"/>
      <c r="E95" s="18"/>
      <c r="F95" s="18"/>
    </row>
    <row r="96" spans="1:10" s="16" customFormat="1" ht="12.75" customHeight="1">
      <c r="A96" s="21"/>
      <c r="B96" s="157" t="s">
        <v>163</v>
      </c>
      <c r="C96" s="157"/>
      <c r="D96" s="157"/>
      <c r="E96" s="157"/>
      <c r="F96" s="99"/>
      <c r="G96" s="158" t="s">
        <v>164</v>
      </c>
      <c r="H96" s="158"/>
    </row>
    <row r="97" spans="1:8" s="16" customFormat="1" ht="12.75" customHeight="1">
      <c r="A97" s="21"/>
      <c r="B97" s="159" t="s">
        <v>319</v>
      </c>
      <c r="C97" s="159"/>
      <c r="D97" s="159"/>
      <c r="E97" s="159"/>
      <c r="F97" s="16" t="s">
        <v>165</v>
      </c>
      <c r="G97" s="134" t="s">
        <v>166</v>
      </c>
      <c r="H97" s="134"/>
    </row>
    <row r="98" spans="1:8" s="16" customFormat="1">
      <c r="A98" s="21"/>
      <c r="B98" s="15"/>
      <c r="C98" s="15"/>
      <c r="D98" s="15"/>
      <c r="E98" s="15"/>
      <c r="F98" s="15"/>
      <c r="G98" s="15"/>
      <c r="H98" s="15"/>
    </row>
    <row r="99" spans="1:8" s="16" customFormat="1" ht="12.75" customHeight="1">
      <c r="A99" s="21"/>
      <c r="B99" s="160" t="s">
        <v>167</v>
      </c>
      <c r="C99" s="160"/>
      <c r="D99" s="160"/>
      <c r="E99" s="160"/>
      <c r="F99" s="100"/>
      <c r="G99" s="161" t="s">
        <v>380</v>
      </c>
      <c r="H99" s="161"/>
    </row>
    <row r="100" spans="1:8" s="16" customFormat="1" ht="12.75" customHeight="1">
      <c r="A100" s="21"/>
      <c r="B100" s="154" t="s">
        <v>320</v>
      </c>
      <c r="C100" s="154"/>
      <c r="D100" s="154"/>
      <c r="E100" s="154"/>
      <c r="F100" s="6" t="s">
        <v>165</v>
      </c>
      <c r="G100" s="155" t="s">
        <v>166</v>
      </c>
      <c r="H100" s="155"/>
    </row>
    <row r="101" spans="1:8" s="16" customFormat="1">
      <c r="A101" s="21"/>
    </row>
    <row r="102" spans="1:8" s="16" customFormat="1">
      <c r="A102" s="21"/>
    </row>
    <row r="103" spans="1:8" s="16" customFormat="1">
      <c r="A103" s="21"/>
    </row>
    <row r="104" spans="1:8" s="16" customFormat="1">
      <c r="A104" s="21"/>
    </row>
    <row r="105" spans="1:8" s="16" customFormat="1">
      <c r="A105" s="21"/>
    </row>
    <row r="106" spans="1:8" s="16" customFormat="1">
      <c r="A106" s="21"/>
    </row>
    <row r="107" spans="1:8" s="16" customFormat="1">
      <c r="A107" s="21"/>
    </row>
    <row r="108" spans="1:8" s="16" customFormat="1">
      <c r="A108" s="21"/>
    </row>
    <row r="109" spans="1:8" s="16" customFormat="1">
      <c r="A109" s="21"/>
    </row>
    <row r="110" spans="1:8" s="16" customFormat="1">
      <c r="A110" s="21"/>
    </row>
    <row r="111" spans="1:8" s="16" customFormat="1">
      <c r="A111" s="21"/>
    </row>
    <row r="112" spans="1:8" s="16" customFormat="1">
      <c r="A112" s="21"/>
    </row>
    <row r="113" spans="1:1" s="16" customFormat="1">
      <c r="A113" s="21"/>
    </row>
    <row r="114" spans="1:1" s="16" customFormat="1">
      <c r="A114" s="21"/>
    </row>
    <row r="115" spans="1:1" s="16" customFormat="1">
      <c r="A115" s="21"/>
    </row>
    <row r="116" spans="1:1" s="16" customFormat="1">
      <c r="A116" s="21"/>
    </row>
    <row r="117" spans="1:1" s="16" customFormat="1">
      <c r="A117" s="21"/>
    </row>
    <row r="118" spans="1:1" s="16" customFormat="1">
      <c r="A118" s="21"/>
    </row>
    <row r="119" spans="1:1" s="16" customFormat="1">
      <c r="A119"/>
    </row>
  </sheetData>
  <mergeCells count="27"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8:H8"/>
    <mergeCell ref="B1:H1"/>
    <mergeCell ref="F2:H2"/>
    <mergeCell ref="F3:H3"/>
    <mergeCell ref="B5:H6"/>
    <mergeCell ref="B7:H7"/>
  </mergeCells>
  <pageMargins left="0" right="0" top="0" bottom="0" header="0" footer="0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4"/>
  <sheetViews>
    <sheetView workbookViewId="0">
      <selection activeCell="N28" sqref="N28"/>
    </sheetView>
  </sheetViews>
  <sheetFormatPr defaultRowHeight="12.75"/>
  <cols>
    <col min="1" max="1" width="3.140625" style="8" customWidth="1"/>
    <col min="2" max="2" width="8" style="8" customWidth="1"/>
    <col min="3" max="3" width="1.5703125" style="8" hidden="1" customWidth="1"/>
    <col min="4" max="4" width="30.140625" style="8" customWidth="1"/>
    <col min="5" max="5" width="18.28515625" style="8" customWidth="1"/>
    <col min="6" max="6" width="9.140625" style="8" hidden="1" customWidth="1"/>
    <col min="7" max="7" width="11.7109375" style="8" customWidth="1"/>
    <col min="8" max="8" width="13.140625" style="8" customWidth="1"/>
    <col min="9" max="9" width="14.7109375" style="8" customWidth="1"/>
    <col min="10" max="10" width="15.85546875" style="8" customWidth="1"/>
    <col min="11" max="16384" width="9.140625" style="8"/>
  </cols>
  <sheetData>
    <row r="1" spans="2:10" ht="30" customHeight="1">
      <c r="B1" s="163" t="s">
        <v>0</v>
      </c>
      <c r="C1" s="163"/>
      <c r="D1" s="163"/>
      <c r="E1" s="163"/>
      <c r="F1" s="163"/>
      <c r="G1" s="163"/>
      <c r="H1" s="163"/>
      <c r="I1" s="163"/>
      <c r="J1" s="163"/>
    </row>
    <row r="2" spans="2:10" ht="15.75" customHeight="1">
      <c r="E2" s="9"/>
      <c r="H2" s="1" t="s">
        <v>170</v>
      </c>
      <c r="I2" s="10"/>
      <c r="J2" s="10"/>
    </row>
    <row r="3" spans="2:10" ht="15.75" customHeight="1">
      <c r="H3" s="1" t="s">
        <v>43</v>
      </c>
      <c r="I3" s="10"/>
      <c r="J3" s="10"/>
    </row>
    <row r="4" spans="2:10" ht="4.5" customHeight="1"/>
    <row r="5" spans="2:10" ht="15.75" customHeight="1">
      <c r="B5" s="164" t="s">
        <v>171</v>
      </c>
      <c r="C5" s="164"/>
      <c r="D5" s="164"/>
      <c r="E5" s="164"/>
      <c r="F5" s="164"/>
      <c r="G5" s="164"/>
      <c r="H5" s="164"/>
      <c r="I5" s="164"/>
      <c r="J5" s="164"/>
    </row>
    <row r="6" spans="2:10" ht="15.75" customHeight="1">
      <c r="B6" s="165" t="s">
        <v>172</v>
      </c>
      <c r="C6" s="165"/>
      <c r="D6" s="165"/>
      <c r="E6" s="165"/>
      <c r="F6" s="165"/>
      <c r="G6" s="165"/>
      <c r="H6" s="165"/>
      <c r="I6" s="165"/>
      <c r="J6" s="165"/>
    </row>
    <row r="7" spans="2:10" ht="15.75" customHeight="1">
      <c r="B7" s="166" t="s">
        <v>45</v>
      </c>
      <c r="C7" s="166"/>
      <c r="D7" s="166"/>
      <c r="E7" s="166"/>
      <c r="F7" s="166"/>
      <c r="G7" s="166"/>
      <c r="H7" s="166"/>
      <c r="I7" s="166"/>
      <c r="J7" s="166"/>
    </row>
    <row r="8" spans="2:10" ht="15" customHeight="1">
      <c r="B8" s="167" t="s">
        <v>46</v>
      </c>
      <c r="C8" s="167"/>
      <c r="D8" s="167"/>
      <c r="E8" s="167"/>
      <c r="F8" s="167"/>
      <c r="G8" s="167"/>
      <c r="H8" s="167"/>
      <c r="I8" s="167"/>
      <c r="J8" s="167"/>
    </row>
    <row r="9" spans="2:10" ht="15" customHeight="1">
      <c r="B9" s="162" t="s">
        <v>173</v>
      </c>
      <c r="C9" s="162"/>
      <c r="D9" s="162"/>
      <c r="E9" s="162"/>
      <c r="F9" s="162"/>
      <c r="G9" s="162"/>
      <c r="H9" s="162"/>
      <c r="I9" s="162"/>
      <c r="J9" s="162"/>
    </row>
    <row r="10" spans="2:10" ht="15" customHeight="1">
      <c r="B10" s="171" t="s">
        <v>174</v>
      </c>
      <c r="C10" s="171"/>
      <c r="D10" s="171"/>
      <c r="E10" s="171"/>
      <c r="F10" s="171"/>
      <c r="G10" s="171"/>
      <c r="H10" s="171"/>
      <c r="I10" s="171"/>
      <c r="J10" s="171"/>
    </row>
    <row r="11" spans="2:10" ht="15" customHeight="1">
      <c r="B11" s="171" t="s">
        <v>175</v>
      </c>
      <c r="C11" s="171"/>
      <c r="D11" s="171"/>
      <c r="E11" s="171"/>
      <c r="F11" s="171"/>
      <c r="G11" s="171"/>
      <c r="H11" s="171"/>
      <c r="I11" s="171"/>
      <c r="J11" s="171"/>
    </row>
    <row r="12" spans="2:10" ht="12" customHeight="1">
      <c r="B12" s="172"/>
      <c r="C12" s="172"/>
      <c r="D12" s="172"/>
      <c r="E12" s="172"/>
      <c r="F12" s="172"/>
      <c r="G12" s="172"/>
      <c r="H12" s="172"/>
      <c r="I12" s="172"/>
      <c r="J12" s="172"/>
    </row>
    <row r="13" spans="2:10" ht="15" customHeight="1">
      <c r="B13" s="173" t="s">
        <v>176</v>
      </c>
      <c r="C13" s="173"/>
      <c r="D13" s="173"/>
      <c r="E13" s="173"/>
      <c r="F13" s="173"/>
      <c r="G13" s="173"/>
      <c r="H13" s="173"/>
      <c r="I13" s="173"/>
      <c r="J13" s="173"/>
    </row>
    <row r="14" spans="2:10" ht="9.75" customHeight="1">
      <c r="B14" s="171"/>
      <c r="C14" s="171"/>
      <c r="D14" s="171"/>
      <c r="E14" s="171"/>
      <c r="F14" s="171"/>
      <c r="G14" s="171"/>
      <c r="H14" s="171"/>
      <c r="I14" s="171"/>
      <c r="J14" s="171"/>
    </row>
    <row r="15" spans="2:10" ht="15" customHeight="1">
      <c r="B15" s="173" t="s">
        <v>253</v>
      </c>
      <c r="C15" s="173"/>
      <c r="D15" s="173"/>
      <c r="E15" s="173"/>
      <c r="F15" s="173"/>
      <c r="G15" s="173"/>
      <c r="H15" s="173"/>
      <c r="I15" s="173"/>
      <c r="J15" s="173"/>
    </row>
    <row r="16" spans="2:10" ht="9.75" customHeight="1">
      <c r="B16" s="19"/>
      <c r="C16" s="101"/>
      <c r="D16" s="101"/>
      <c r="E16" s="101"/>
      <c r="F16" s="101"/>
      <c r="G16" s="101"/>
      <c r="H16" s="101"/>
      <c r="I16" s="101"/>
      <c r="J16" s="101"/>
    </row>
    <row r="17" spans="2:10" ht="15" customHeight="1">
      <c r="B17" s="174" t="s">
        <v>254</v>
      </c>
      <c r="C17" s="174"/>
      <c r="D17" s="174"/>
      <c r="E17" s="174"/>
      <c r="F17" s="174"/>
      <c r="G17" s="174"/>
      <c r="H17" s="174"/>
      <c r="I17" s="174"/>
      <c r="J17" s="174"/>
    </row>
    <row r="18" spans="2:10" ht="15" customHeight="1">
      <c r="B18" s="171" t="s">
        <v>49</v>
      </c>
      <c r="C18" s="171"/>
      <c r="D18" s="171"/>
      <c r="E18" s="171"/>
      <c r="F18" s="171"/>
      <c r="G18" s="171"/>
      <c r="H18" s="171"/>
      <c r="I18" s="171"/>
      <c r="J18" s="171"/>
    </row>
    <row r="19" spans="2:10" s="101" customFormat="1" ht="15" customHeight="1">
      <c r="B19" s="175" t="s">
        <v>379</v>
      </c>
      <c r="C19" s="175"/>
      <c r="D19" s="175"/>
      <c r="E19" s="175"/>
      <c r="F19" s="175"/>
      <c r="G19" s="175"/>
      <c r="H19" s="175"/>
      <c r="I19" s="175"/>
      <c r="J19" s="175"/>
    </row>
    <row r="20" spans="2:10" s="11" customFormat="1" ht="50.1" customHeight="1">
      <c r="B20" s="176" t="s">
        <v>6</v>
      </c>
      <c r="C20" s="177"/>
      <c r="D20" s="176" t="s">
        <v>50</v>
      </c>
      <c r="E20" s="178"/>
      <c r="F20" s="178"/>
      <c r="G20" s="177"/>
      <c r="H20" s="102" t="s">
        <v>177</v>
      </c>
      <c r="I20" s="102" t="s">
        <v>178</v>
      </c>
      <c r="J20" s="102" t="s">
        <v>179</v>
      </c>
    </row>
    <row r="21" spans="2:10" ht="15.75" customHeight="1">
      <c r="B21" s="103" t="s">
        <v>54</v>
      </c>
      <c r="C21" s="104" t="s">
        <v>180</v>
      </c>
      <c r="D21" s="168" t="s">
        <v>180</v>
      </c>
      <c r="E21" s="169"/>
      <c r="F21" s="169"/>
      <c r="G21" s="170"/>
      <c r="H21" s="105" t="s">
        <v>391</v>
      </c>
      <c r="I21" s="106">
        <f>SUM(I22,I27,I28)</f>
        <v>652609.81000000017</v>
      </c>
      <c r="J21" s="106">
        <f>SUM(J22,J27,J28)</f>
        <v>492171.67000000004</v>
      </c>
    </row>
    <row r="22" spans="2:10" ht="15.75" customHeight="1">
      <c r="B22" s="107" t="s">
        <v>56</v>
      </c>
      <c r="C22" s="108" t="s">
        <v>181</v>
      </c>
      <c r="D22" s="182" t="s">
        <v>181</v>
      </c>
      <c r="E22" s="183"/>
      <c r="F22" s="183"/>
      <c r="G22" s="184"/>
      <c r="H22" s="109"/>
      <c r="I22" s="110">
        <f>SUM(I23:I26)</f>
        <v>628915.65000000014</v>
      </c>
      <c r="J22" s="110">
        <f>SUM(J23:J26)</f>
        <v>476392.53</v>
      </c>
    </row>
    <row r="23" spans="2:10" ht="15.75" customHeight="1">
      <c r="B23" s="107" t="s">
        <v>182</v>
      </c>
      <c r="C23" s="108" t="s">
        <v>117</v>
      </c>
      <c r="D23" s="182" t="s">
        <v>117</v>
      </c>
      <c r="E23" s="183"/>
      <c r="F23" s="183"/>
      <c r="G23" s="184"/>
      <c r="H23" s="109"/>
      <c r="I23" s="111">
        <v>90716.479999999996</v>
      </c>
      <c r="J23" s="111">
        <v>29134.15</v>
      </c>
    </row>
    <row r="24" spans="2:10" ht="15.75" customHeight="1">
      <c r="B24" s="107" t="s">
        <v>183</v>
      </c>
      <c r="C24" s="112" t="s">
        <v>184</v>
      </c>
      <c r="D24" s="179" t="s">
        <v>184</v>
      </c>
      <c r="E24" s="180"/>
      <c r="F24" s="180"/>
      <c r="G24" s="181"/>
      <c r="H24" s="109"/>
      <c r="I24" s="111">
        <v>505864.46</v>
      </c>
      <c r="J24" s="111">
        <v>415598.92</v>
      </c>
    </row>
    <row r="25" spans="2:10" ht="15.75" customHeight="1">
      <c r="B25" s="107" t="s">
        <v>185</v>
      </c>
      <c r="C25" s="108" t="s">
        <v>186</v>
      </c>
      <c r="D25" s="179" t="s">
        <v>186</v>
      </c>
      <c r="E25" s="180"/>
      <c r="F25" s="180"/>
      <c r="G25" s="181"/>
      <c r="H25" s="109"/>
      <c r="I25" s="111">
        <v>25512.9</v>
      </c>
      <c r="J25" s="111">
        <v>23844.26</v>
      </c>
    </row>
    <row r="26" spans="2:10" ht="15.75" customHeight="1">
      <c r="B26" s="107" t="s">
        <v>187</v>
      </c>
      <c r="C26" s="112" t="s">
        <v>188</v>
      </c>
      <c r="D26" s="179" t="s">
        <v>188</v>
      </c>
      <c r="E26" s="180"/>
      <c r="F26" s="180"/>
      <c r="G26" s="181"/>
      <c r="H26" s="109"/>
      <c r="I26" s="111">
        <v>6821.81</v>
      </c>
      <c r="J26" s="111">
        <v>7815.2</v>
      </c>
    </row>
    <row r="27" spans="2:10" ht="15.75" customHeight="1">
      <c r="B27" s="107" t="s">
        <v>68</v>
      </c>
      <c r="C27" s="108" t="s">
        <v>189</v>
      </c>
      <c r="D27" s="179" t="s">
        <v>189</v>
      </c>
      <c r="E27" s="180"/>
      <c r="F27" s="180"/>
      <c r="G27" s="181"/>
      <c r="H27" s="109"/>
      <c r="I27" s="110"/>
      <c r="J27" s="113"/>
    </row>
    <row r="28" spans="2:10" ht="15.75" customHeight="1">
      <c r="B28" s="107" t="s">
        <v>85</v>
      </c>
      <c r="C28" s="108" t="s">
        <v>190</v>
      </c>
      <c r="D28" s="179" t="s">
        <v>190</v>
      </c>
      <c r="E28" s="180"/>
      <c r="F28" s="180"/>
      <c r="G28" s="181"/>
      <c r="H28" s="109"/>
      <c r="I28" s="110">
        <f>SUM(I29)+SUM(I30)</f>
        <v>23694.16</v>
      </c>
      <c r="J28" s="110">
        <f>SUM(J29)+SUM(J30)</f>
        <v>15779.14</v>
      </c>
    </row>
    <row r="29" spans="2:10" ht="15.75" customHeight="1">
      <c r="B29" s="107" t="s">
        <v>191</v>
      </c>
      <c r="C29" s="112" t="s">
        <v>192</v>
      </c>
      <c r="D29" s="179" t="s">
        <v>192</v>
      </c>
      <c r="E29" s="180"/>
      <c r="F29" s="180"/>
      <c r="G29" s="181"/>
      <c r="H29" s="109"/>
      <c r="I29" s="111">
        <v>23694.16</v>
      </c>
      <c r="J29" s="111">
        <v>15779.14</v>
      </c>
    </row>
    <row r="30" spans="2:10" ht="15.75" customHeight="1">
      <c r="B30" s="107" t="s">
        <v>193</v>
      </c>
      <c r="C30" s="112" t="s">
        <v>194</v>
      </c>
      <c r="D30" s="179" t="s">
        <v>194</v>
      </c>
      <c r="E30" s="180"/>
      <c r="F30" s="180"/>
      <c r="G30" s="181"/>
      <c r="H30" s="109"/>
      <c r="I30" s="111" t="s">
        <v>25</v>
      </c>
      <c r="J30" s="111" t="s">
        <v>25</v>
      </c>
    </row>
    <row r="31" spans="2:10" ht="15.75" customHeight="1">
      <c r="B31" s="103" t="s">
        <v>88</v>
      </c>
      <c r="C31" s="104" t="s">
        <v>195</v>
      </c>
      <c r="D31" s="168" t="s">
        <v>195</v>
      </c>
      <c r="E31" s="169"/>
      <c r="F31" s="169"/>
      <c r="G31" s="170"/>
      <c r="H31" s="105" t="s">
        <v>392</v>
      </c>
      <c r="I31" s="106">
        <f>SUM(I32:I45)</f>
        <v>652203.53</v>
      </c>
      <c r="J31" s="106">
        <f>SUM(J32:J45)</f>
        <v>489286.11000000004</v>
      </c>
    </row>
    <row r="32" spans="2:10" ht="15.75" customHeight="1">
      <c r="B32" s="107" t="s">
        <v>56</v>
      </c>
      <c r="C32" s="108" t="s">
        <v>196</v>
      </c>
      <c r="D32" s="179" t="s">
        <v>197</v>
      </c>
      <c r="E32" s="180"/>
      <c r="F32" s="180"/>
      <c r="G32" s="181"/>
      <c r="H32" s="109"/>
      <c r="I32" s="111">
        <v>537335.77</v>
      </c>
      <c r="J32" s="111">
        <v>396590.19</v>
      </c>
    </row>
    <row r="33" spans="2:10" ht="15.75" customHeight="1">
      <c r="B33" s="107" t="s">
        <v>68</v>
      </c>
      <c r="C33" s="108" t="s">
        <v>198</v>
      </c>
      <c r="D33" s="179" t="s">
        <v>199</v>
      </c>
      <c r="E33" s="180"/>
      <c r="F33" s="180"/>
      <c r="G33" s="181"/>
      <c r="H33" s="109"/>
      <c r="I33" s="111">
        <v>9976.09</v>
      </c>
      <c r="J33" s="111">
        <v>14964.84</v>
      </c>
    </row>
    <row r="34" spans="2:10" ht="15.75" customHeight="1">
      <c r="B34" s="107" t="s">
        <v>85</v>
      </c>
      <c r="C34" s="108" t="s">
        <v>200</v>
      </c>
      <c r="D34" s="179" t="s">
        <v>201</v>
      </c>
      <c r="E34" s="180"/>
      <c r="F34" s="180"/>
      <c r="G34" s="181"/>
      <c r="H34" s="109"/>
      <c r="I34" s="111">
        <v>21834.36</v>
      </c>
      <c r="J34" s="111">
        <v>15074.76</v>
      </c>
    </row>
    <row r="35" spans="2:10" ht="15.75" customHeight="1">
      <c r="B35" s="107" t="s">
        <v>87</v>
      </c>
      <c r="C35" s="108" t="s">
        <v>202</v>
      </c>
      <c r="D35" s="182" t="s">
        <v>203</v>
      </c>
      <c r="E35" s="183"/>
      <c r="F35" s="183"/>
      <c r="G35" s="184"/>
      <c r="H35" s="109"/>
      <c r="I35" s="111">
        <v>240</v>
      </c>
      <c r="J35" s="111">
        <v>0</v>
      </c>
    </row>
    <row r="36" spans="2:10" ht="15.75" customHeight="1">
      <c r="B36" s="107" t="s">
        <v>112</v>
      </c>
      <c r="C36" s="108" t="s">
        <v>204</v>
      </c>
      <c r="D36" s="182" t="s">
        <v>205</v>
      </c>
      <c r="E36" s="183"/>
      <c r="F36" s="183"/>
      <c r="G36" s="184"/>
      <c r="H36" s="109"/>
      <c r="I36" s="111">
        <v>13727.36</v>
      </c>
      <c r="J36" s="111">
        <v>11194.7</v>
      </c>
    </row>
    <row r="37" spans="2:10" ht="15.75" customHeight="1">
      <c r="B37" s="107" t="s">
        <v>206</v>
      </c>
      <c r="C37" s="108" t="s">
        <v>207</v>
      </c>
      <c r="D37" s="182" t="s">
        <v>208</v>
      </c>
      <c r="E37" s="183"/>
      <c r="F37" s="183"/>
      <c r="G37" s="184"/>
      <c r="H37" s="109"/>
      <c r="I37" s="111">
        <v>1781</v>
      </c>
      <c r="J37" s="111">
        <v>1778.58</v>
      </c>
    </row>
    <row r="38" spans="2:10" ht="15.75" customHeight="1">
      <c r="B38" s="107" t="s">
        <v>209</v>
      </c>
      <c r="C38" s="108" t="s">
        <v>210</v>
      </c>
      <c r="D38" s="182" t="s">
        <v>211</v>
      </c>
      <c r="E38" s="183"/>
      <c r="F38" s="183"/>
      <c r="G38" s="184"/>
      <c r="H38" s="109"/>
      <c r="I38" s="111">
        <v>0</v>
      </c>
      <c r="J38" s="111">
        <v>1719.7</v>
      </c>
    </row>
    <row r="39" spans="2:10" ht="15.75" customHeight="1">
      <c r="B39" s="107" t="s">
        <v>212</v>
      </c>
      <c r="C39" s="108" t="s">
        <v>213</v>
      </c>
      <c r="D39" s="179" t="s">
        <v>213</v>
      </c>
      <c r="E39" s="180"/>
      <c r="F39" s="180"/>
      <c r="G39" s="181"/>
      <c r="H39" s="109"/>
      <c r="I39" s="111">
        <v>0</v>
      </c>
      <c r="J39" s="111">
        <v>234.6</v>
      </c>
    </row>
    <row r="40" spans="2:10" ht="15.75" customHeight="1">
      <c r="B40" s="107" t="s">
        <v>214</v>
      </c>
      <c r="C40" s="108" t="s">
        <v>215</v>
      </c>
      <c r="D40" s="182" t="s">
        <v>215</v>
      </c>
      <c r="E40" s="183"/>
      <c r="F40" s="183"/>
      <c r="G40" s="184"/>
      <c r="H40" s="109"/>
      <c r="I40" s="111">
        <v>27895.9</v>
      </c>
      <c r="J40" s="111">
        <v>20055.810000000001</v>
      </c>
    </row>
    <row r="41" spans="2:10" ht="15.75" customHeight="1">
      <c r="B41" s="107" t="s">
        <v>216</v>
      </c>
      <c r="C41" s="108" t="s">
        <v>217</v>
      </c>
      <c r="D41" s="179" t="s">
        <v>218</v>
      </c>
      <c r="E41" s="180"/>
      <c r="F41" s="180"/>
      <c r="G41" s="181"/>
      <c r="H41" s="109"/>
      <c r="I41" s="111" t="s">
        <v>25</v>
      </c>
      <c r="J41" s="111" t="s">
        <v>25</v>
      </c>
    </row>
    <row r="42" spans="2:10" ht="15.75" customHeight="1">
      <c r="B42" s="107" t="s">
        <v>219</v>
      </c>
      <c r="C42" s="108" t="s">
        <v>220</v>
      </c>
      <c r="D42" s="179" t="s">
        <v>221</v>
      </c>
      <c r="E42" s="180"/>
      <c r="F42" s="180"/>
      <c r="G42" s="181"/>
      <c r="H42" s="109"/>
      <c r="I42" s="111">
        <v>1200</v>
      </c>
      <c r="J42" s="111">
        <v>1200</v>
      </c>
    </row>
    <row r="43" spans="2:10" ht="15.75" customHeight="1">
      <c r="B43" s="107" t="s">
        <v>222</v>
      </c>
      <c r="C43" s="108" t="s">
        <v>223</v>
      </c>
      <c r="D43" s="179" t="s">
        <v>224</v>
      </c>
      <c r="E43" s="180"/>
      <c r="F43" s="180"/>
      <c r="G43" s="181"/>
      <c r="H43" s="109"/>
      <c r="I43" s="111" t="s">
        <v>25</v>
      </c>
      <c r="J43" s="111" t="s">
        <v>25</v>
      </c>
    </row>
    <row r="44" spans="2:10" ht="15.75" customHeight="1">
      <c r="B44" s="107" t="s">
        <v>225</v>
      </c>
      <c r="C44" s="108" t="s">
        <v>226</v>
      </c>
      <c r="D44" s="179" t="s">
        <v>227</v>
      </c>
      <c r="E44" s="180"/>
      <c r="F44" s="180"/>
      <c r="G44" s="181"/>
      <c r="H44" s="109"/>
      <c r="I44" s="111">
        <v>38213.050000000003</v>
      </c>
      <c r="J44" s="111">
        <v>26472.93</v>
      </c>
    </row>
    <row r="45" spans="2:10" ht="15.75" customHeight="1">
      <c r="B45" s="107" t="s">
        <v>228</v>
      </c>
      <c r="C45" s="108" t="s">
        <v>229</v>
      </c>
      <c r="D45" s="185" t="s">
        <v>230</v>
      </c>
      <c r="E45" s="186"/>
      <c r="F45" s="186"/>
      <c r="G45" s="187"/>
      <c r="H45" s="109"/>
      <c r="I45" s="111">
        <v>0</v>
      </c>
      <c r="J45" s="111" t="s">
        <v>25</v>
      </c>
    </row>
    <row r="46" spans="2:10" ht="15.75" customHeight="1">
      <c r="B46" s="104" t="s">
        <v>90</v>
      </c>
      <c r="C46" s="114" t="s">
        <v>231</v>
      </c>
      <c r="D46" s="188" t="s">
        <v>231</v>
      </c>
      <c r="E46" s="189"/>
      <c r="F46" s="189"/>
      <c r="G46" s="190"/>
      <c r="H46" s="105"/>
      <c r="I46" s="106">
        <f>I21-I31</f>
        <v>406.28000000014435</v>
      </c>
      <c r="J46" s="106">
        <f>J21-J31</f>
        <v>2885.5599999999977</v>
      </c>
    </row>
    <row r="47" spans="2:10" ht="15.75" customHeight="1">
      <c r="B47" s="104" t="s">
        <v>115</v>
      </c>
      <c r="C47" s="104" t="s">
        <v>232</v>
      </c>
      <c r="D47" s="191" t="s">
        <v>232</v>
      </c>
      <c r="E47" s="192"/>
      <c r="F47" s="192"/>
      <c r="G47" s="193"/>
      <c r="H47" s="115"/>
      <c r="I47" s="106">
        <f>IF(TYPE(I48)=1,I48,0)+IF(TYPE(I49)=1,I49,0)+IF(TYPE(I50)=1,I50,0)</f>
        <v>0</v>
      </c>
      <c r="J47" s="106">
        <f>IF(TYPE(J48)=1,J48,0)+IF(TYPE(J49)=1,J49,0)+IF(TYPE(J50)=1,J50,0)</f>
        <v>0</v>
      </c>
    </row>
    <row r="48" spans="2:10" ht="15.75" customHeight="1">
      <c r="B48" s="112" t="s">
        <v>233</v>
      </c>
      <c r="C48" s="108" t="s">
        <v>234</v>
      </c>
      <c r="D48" s="185" t="s">
        <v>235</v>
      </c>
      <c r="E48" s="186"/>
      <c r="F48" s="186"/>
      <c r="G48" s="187"/>
      <c r="H48" s="116"/>
      <c r="I48" s="110"/>
      <c r="J48" s="111"/>
    </row>
    <row r="49" spans="2:10" ht="15.75" customHeight="1">
      <c r="B49" s="112" t="s">
        <v>68</v>
      </c>
      <c r="C49" s="108" t="s">
        <v>236</v>
      </c>
      <c r="D49" s="185" t="s">
        <v>236</v>
      </c>
      <c r="E49" s="186"/>
      <c r="F49" s="186"/>
      <c r="G49" s="187"/>
      <c r="H49" s="116"/>
      <c r="I49" s="111"/>
      <c r="J49" s="111"/>
    </row>
    <row r="50" spans="2:10" ht="15.75" customHeight="1">
      <c r="B50" s="112" t="s">
        <v>237</v>
      </c>
      <c r="C50" s="108" t="s">
        <v>238</v>
      </c>
      <c r="D50" s="185" t="s">
        <v>239</v>
      </c>
      <c r="E50" s="186"/>
      <c r="F50" s="186"/>
      <c r="G50" s="187"/>
      <c r="H50" s="116"/>
      <c r="I50" s="111" t="s">
        <v>25</v>
      </c>
      <c r="J50" s="111" t="s">
        <v>25</v>
      </c>
    </row>
    <row r="51" spans="2:10" ht="15.75" customHeight="1">
      <c r="B51" s="104" t="s">
        <v>122</v>
      </c>
      <c r="C51" s="114" t="s">
        <v>240</v>
      </c>
      <c r="D51" s="188" t="s">
        <v>240</v>
      </c>
      <c r="E51" s="189"/>
      <c r="F51" s="189"/>
      <c r="G51" s="190"/>
      <c r="H51" s="115"/>
      <c r="I51" s="111">
        <v>0</v>
      </c>
      <c r="J51" s="111">
        <v>0</v>
      </c>
    </row>
    <row r="52" spans="2:10" ht="30" customHeight="1">
      <c r="B52" s="104" t="s">
        <v>148</v>
      </c>
      <c r="C52" s="114" t="s">
        <v>241</v>
      </c>
      <c r="D52" s="194" t="s">
        <v>241</v>
      </c>
      <c r="E52" s="195"/>
      <c r="F52" s="195"/>
      <c r="G52" s="196"/>
      <c r="H52" s="115"/>
      <c r="I52" s="111" t="s">
        <v>25</v>
      </c>
      <c r="J52" s="111" t="s">
        <v>25</v>
      </c>
    </row>
    <row r="53" spans="2:10" ht="15.75" customHeight="1">
      <c r="B53" s="104" t="s">
        <v>160</v>
      </c>
      <c r="C53" s="114" t="s">
        <v>242</v>
      </c>
      <c r="D53" s="188" t="s">
        <v>242</v>
      </c>
      <c r="E53" s="189"/>
      <c r="F53" s="189"/>
      <c r="G53" s="190"/>
      <c r="H53" s="115"/>
      <c r="I53" s="111" t="s">
        <v>25</v>
      </c>
      <c r="J53" s="111" t="s">
        <v>25</v>
      </c>
    </row>
    <row r="54" spans="2:10" ht="30" customHeight="1">
      <c r="B54" s="104" t="s">
        <v>243</v>
      </c>
      <c r="C54" s="104" t="s">
        <v>244</v>
      </c>
      <c r="D54" s="168" t="s">
        <v>244</v>
      </c>
      <c r="E54" s="169"/>
      <c r="F54" s="169"/>
      <c r="G54" s="170"/>
      <c r="H54" s="115"/>
      <c r="I54" s="106">
        <f>SUM(I46,I47,I51,I52,I53)</f>
        <v>406.28000000014435</v>
      </c>
      <c r="J54" s="106">
        <f>SUM(J46,J47,J51,J52,J53)</f>
        <v>2885.5599999999977</v>
      </c>
    </row>
    <row r="55" spans="2:10" ht="15.75" customHeight="1">
      <c r="B55" s="104" t="s">
        <v>56</v>
      </c>
      <c r="C55" s="104" t="s">
        <v>245</v>
      </c>
      <c r="D55" s="191" t="s">
        <v>245</v>
      </c>
      <c r="E55" s="192"/>
      <c r="F55" s="192"/>
      <c r="G55" s="193"/>
      <c r="H55" s="115"/>
      <c r="I55" s="111" t="s">
        <v>25</v>
      </c>
      <c r="J55" s="111" t="s">
        <v>25</v>
      </c>
    </row>
    <row r="56" spans="2:10" ht="15.75" customHeight="1">
      <c r="B56" s="104" t="s">
        <v>246</v>
      </c>
      <c r="C56" s="114" t="s">
        <v>247</v>
      </c>
      <c r="D56" s="188" t="s">
        <v>247</v>
      </c>
      <c r="E56" s="189"/>
      <c r="F56" s="189"/>
      <c r="G56" s="190"/>
      <c r="H56" s="115"/>
      <c r="I56" s="106">
        <f>SUM(I54,I55)</f>
        <v>406.28000000014435</v>
      </c>
      <c r="J56" s="106">
        <f>SUM(J54,J55)</f>
        <v>2885.5599999999977</v>
      </c>
    </row>
    <row r="57" spans="2:10" ht="15.75" customHeight="1">
      <c r="B57" s="112" t="s">
        <v>56</v>
      </c>
      <c r="C57" s="108" t="s">
        <v>248</v>
      </c>
      <c r="D57" s="185" t="s">
        <v>248</v>
      </c>
      <c r="E57" s="186"/>
      <c r="F57" s="186"/>
      <c r="G57" s="187"/>
      <c r="H57" s="116"/>
      <c r="I57" s="110"/>
      <c r="J57" s="110"/>
    </row>
    <row r="58" spans="2:10" ht="15.75" customHeight="1">
      <c r="B58" s="112" t="s">
        <v>68</v>
      </c>
      <c r="C58" s="108" t="s">
        <v>249</v>
      </c>
      <c r="D58" s="185" t="s">
        <v>249</v>
      </c>
      <c r="E58" s="186"/>
      <c r="F58" s="186"/>
      <c r="G58" s="187"/>
      <c r="H58" s="116"/>
      <c r="I58" s="110"/>
      <c r="J58" s="110"/>
    </row>
    <row r="59" spans="2:10">
      <c r="B59" s="6"/>
      <c r="C59" s="6"/>
      <c r="D59" s="6"/>
      <c r="E59" s="6"/>
    </row>
    <row r="60" spans="2:10" ht="15.75" customHeight="1">
      <c r="B60" s="199" t="s">
        <v>163</v>
      </c>
      <c r="C60" s="199"/>
      <c r="D60" s="199"/>
      <c r="E60" s="199"/>
      <c r="F60" s="199"/>
      <c r="G60" s="199"/>
      <c r="H60" s="117"/>
      <c r="I60" s="200" t="s">
        <v>164</v>
      </c>
      <c r="J60" s="200"/>
    </row>
    <row r="61" spans="2:10" s="101" customFormat="1" ht="18.75" customHeight="1">
      <c r="B61" s="197" t="s">
        <v>250</v>
      </c>
      <c r="C61" s="197"/>
      <c r="D61" s="197"/>
      <c r="E61" s="197"/>
      <c r="F61" s="197"/>
      <c r="G61" s="197"/>
      <c r="H61" s="12" t="s">
        <v>165</v>
      </c>
      <c r="I61" s="198" t="s">
        <v>166</v>
      </c>
      <c r="J61" s="198"/>
    </row>
    <row r="62" spans="2:10" s="101" customFormat="1" ht="10.5" customHeight="1">
      <c r="B62" s="20"/>
      <c r="C62" s="20"/>
      <c r="D62" s="20"/>
      <c r="E62" s="20"/>
      <c r="F62" s="20"/>
      <c r="G62" s="20"/>
      <c r="H62" s="20"/>
      <c r="I62" s="13"/>
      <c r="J62" s="13"/>
    </row>
    <row r="63" spans="2:10" s="101" customFormat="1" ht="15" customHeight="1">
      <c r="B63" s="201" t="s">
        <v>167</v>
      </c>
      <c r="C63" s="201"/>
      <c r="D63" s="201"/>
      <c r="E63" s="201"/>
      <c r="F63" s="201"/>
      <c r="G63" s="201"/>
      <c r="H63" s="89"/>
      <c r="I63" s="200" t="s">
        <v>380</v>
      </c>
      <c r="J63" s="200"/>
    </row>
    <row r="64" spans="2:10" s="101" customFormat="1" ht="12" customHeight="1">
      <c r="B64" s="197" t="s">
        <v>251</v>
      </c>
      <c r="C64" s="197"/>
      <c r="D64" s="197"/>
      <c r="E64" s="197"/>
      <c r="F64" s="197"/>
      <c r="G64" s="197"/>
      <c r="H64" s="12" t="s">
        <v>252</v>
      </c>
      <c r="I64" s="198" t="s">
        <v>166</v>
      </c>
      <c r="J64" s="198"/>
    </row>
  </sheetData>
  <mergeCells count="63"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B9:J9"/>
    <mergeCell ref="B1:J1"/>
    <mergeCell ref="B5:J5"/>
    <mergeCell ref="B6:J6"/>
    <mergeCell ref="B7:J7"/>
    <mergeCell ref="B8:J8"/>
  </mergeCells>
  <pageMargins left="0" right="0" top="0" bottom="0" header="0" footer="0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1"/>
  <sheetViews>
    <sheetView showGridLines="0" zoomScale="80" zoomScaleSheetLayoutView="75" workbookViewId="0">
      <selection activeCell="O1" sqref="O1:BQ22"/>
    </sheetView>
  </sheetViews>
  <sheetFormatPr defaultRowHeight="15" customHeight="1"/>
  <cols>
    <col min="1" max="1" width="9.140625" style="1"/>
    <col min="2" max="2" width="6" style="2" customWidth="1"/>
    <col min="3" max="3" width="32.85546875" style="1" customWidth="1"/>
    <col min="4" max="11" width="15.7109375" style="1" customWidth="1"/>
    <col min="12" max="12" width="13.140625" style="1" customWidth="1"/>
    <col min="13" max="14" width="15.7109375" style="1" customWidth="1"/>
    <col min="15" max="15" width="20.28515625" style="1" customWidth="1"/>
    <col min="16" max="16" width="13.28515625" style="1" hidden="1" customWidth="1"/>
    <col min="17" max="17" width="22" style="1" hidden="1" customWidth="1"/>
    <col min="18" max="19" width="19.85546875" style="1" hidden="1" customWidth="1"/>
    <col min="20" max="20" width="43.140625" style="1" hidden="1" customWidth="1"/>
    <col min="21" max="21" width="20.140625" style="1" hidden="1" customWidth="1"/>
    <col min="22" max="22" width="46.7109375" style="1" hidden="1" customWidth="1"/>
    <col min="23" max="23" width="22" style="1" hidden="1" customWidth="1"/>
    <col min="24" max="24" width="49.7109375" style="1" hidden="1" customWidth="1"/>
    <col min="25" max="25" width="33.85546875" style="1" hidden="1" customWidth="1"/>
    <col min="26" max="16384" width="9.140625" style="1"/>
  </cols>
  <sheetData>
    <row r="1" spans="2:25" ht="33.75" customHeight="1"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2:25" ht="15" customHeight="1">
      <c r="J2" s="1" t="s">
        <v>1</v>
      </c>
    </row>
    <row r="3" spans="2:25" ht="15" customHeight="1">
      <c r="J3" s="1" t="s">
        <v>2</v>
      </c>
    </row>
    <row r="5" spans="2:25" ht="15" customHeight="1">
      <c r="B5" s="210" t="s">
        <v>3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2:25" ht="14.25" customHeight="1">
      <c r="B6" s="210" t="s">
        <v>4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8" spans="2:25" ht="15" customHeight="1">
      <c r="B8" s="210" t="s">
        <v>5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2:25" ht="5.25" customHeight="1"/>
    <row r="10" spans="2:25" ht="15" customHeight="1">
      <c r="B10" s="202" t="s">
        <v>6</v>
      </c>
      <c r="C10" s="202" t="s">
        <v>7</v>
      </c>
      <c r="D10" s="202" t="s">
        <v>8</v>
      </c>
      <c r="E10" s="204" t="s">
        <v>9</v>
      </c>
      <c r="F10" s="205"/>
      <c r="G10" s="205"/>
      <c r="H10" s="205"/>
      <c r="I10" s="205"/>
      <c r="J10" s="205"/>
      <c r="K10" s="205"/>
      <c r="L10" s="205"/>
      <c r="M10" s="206"/>
      <c r="N10" s="202" t="s">
        <v>10</v>
      </c>
      <c r="P10" s="202" t="s">
        <v>8</v>
      </c>
      <c r="Q10" s="204" t="s">
        <v>9</v>
      </c>
      <c r="R10" s="205"/>
      <c r="S10" s="205"/>
      <c r="T10" s="205"/>
      <c r="U10" s="205"/>
      <c r="V10" s="205"/>
      <c r="W10" s="205"/>
      <c r="X10" s="205"/>
      <c r="Y10" s="206"/>
    </row>
    <row r="11" spans="2:25" ht="123" customHeight="1">
      <c r="B11" s="203"/>
      <c r="C11" s="203"/>
      <c r="D11" s="203"/>
      <c r="E11" s="118" t="s">
        <v>11</v>
      </c>
      <c r="F11" s="118" t="s">
        <v>12</v>
      </c>
      <c r="G11" s="118" t="s">
        <v>13</v>
      </c>
      <c r="H11" s="118" t="s">
        <v>14</v>
      </c>
      <c r="I11" s="118" t="s">
        <v>15</v>
      </c>
      <c r="J11" s="3" t="s">
        <v>16</v>
      </c>
      <c r="K11" s="118" t="s">
        <v>17</v>
      </c>
      <c r="L11" s="118" t="s">
        <v>18</v>
      </c>
      <c r="M11" s="119" t="s">
        <v>19</v>
      </c>
      <c r="N11" s="203"/>
      <c r="P11" s="203"/>
      <c r="Q11" s="118" t="s">
        <v>11</v>
      </c>
      <c r="R11" s="118" t="s">
        <v>321</v>
      </c>
      <c r="S11" s="118" t="s">
        <v>13</v>
      </c>
      <c r="T11" s="118" t="s">
        <v>14</v>
      </c>
      <c r="U11" s="118" t="s">
        <v>15</v>
      </c>
      <c r="V11" s="3" t="s">
        <v>16</v>
      </c>
      <c r="W11" s="118" t="s">
        <v>17</v>
      </c>
      <c r="X11" s="118" t="s">
        <v>18</v>
      </c>
      <c r="Y11" s="119" t="s">
        <v>19</v>
      </c>
    </row>
    <row r="12" spans="2:25" ht="15" customHeight="1"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60">
        <v>6</v>
      </c>
      <c r="H12" s="60">
        <v>7</v>
      </c>
      <c r="I12" s="60">
        <v>8</v>
      </c>
      <c r="J12" s="60">
        <v>9</v>
      </c>
      <c r="K12" s="60">
        <v>10</v>
      </c>
      <c r="L12" s="120" t="s">
        <v>20</v>
      </c>
      <c r="M12" s="60">
        <v>12</v>
      </c>
      <c r="N12" s="60">
        <v>13</v>
      </c>
      <c r="P12" s="60">
        <v>3</v>
      </c>
      <c r="Q12" s="60">
        <v>4</v>
      </c>
      <c r="R12" s="60">
        <v>5</v>
      </c>
      <c r="S12" s="60">
        <v>6</v>
      </c>
      <c r="T12" s="60">
        <v>7</v>
      </c>
      <c r="U12" s="60">
        <v>8</v>
      </c>
      <c r="V12" s="60">
        <v>9</v>
      </c>
      <c r="W12" s="60">
        <v>10</v>
      </c>
      <c r="X12" s="120" t="s">
        <v>20</v>
      </c>
      <c r="Y12" s="60">
        <v>12</v>
      </c>
    </row>
    <row r="13" spans="2:25" ht="71.25" customHeight="1">
      <c r="B13" s="121" t="s">
        <v>21</v>
      </c>
      <c r="C13" s="122" t="s">
        <v>22</v>
      </c>
      <c r="D13" s="123">
        <f t="shared" ref="D13:M13" si="0">SUM(D14:D15)</f>
        <v>12923.259999999998</v>
      </c>
      <c r="E13" s="123">
        <f t="shared" si="0"/>
        <v>72015.42</v>
      </c>
      <c r="F13" s="123">
        <f t="shared" si="0"/>
        <v>0</v>
      </c>
      <c r="G13" s="123">
        <f t="shared" si="0"/>
        <v>1479.99</v>
      </c>
      <c r="H13" s="123">
        <f t="shared" si="0"/>
        <v>0</v>
      </c>
      <c r="I13" s="123">
        <f t="shared" si="0"/>
        <v>0</v>
      </c>
      <c r="J13" s="123">
        <f t="shared" si="0"/>
        <v>-77720.09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ref="N13:N25" si="1">SUM(D13:M13)</f>
        <v>8698.5800000000017</v>
      </c>
      <c r="O13" s="124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2:25" ht="15" customHeight="1">
      <c r="B14" s="126" t="s">
        <v>23</v>
      </c>
      <c r="C14" s="127" t="s">
        <v>24</v>
      </c>
      <c r="D14" s="128">
        <v>10508.97</v>
      </c>
      <c r="E14" s="128">
        <v>1820.89</v>
      </c>
      <c r="F14" s="128">
        <v>1160.45</v>
      </c>
      <c r="G14" s="128">
        <v>1479.99</v>
      </c>
      <c r="H14" s="128" t="s">
        <v>25</v>
      </c>
      <c r="I14" s="128" t="s">
        <v>25</v>
      </c>
      <c r="J14" s="128">
        <v>-14970.3</v>
      </c>
      <c r="K14" s="128" t="s">
        <v>25</v>
      </c>
      <c r="L14" s="128" t="s">
        <v>25</v>
      </c>
      <c r="M14" s="128" t="s">
        <v>25</v>
      </c>
      <c r="N14" s="128">
        <f t="shared" si="1"/>
        <v>0</v>
      </c>
      <c r="O14" s="129"/>
      <c r="P14" s="130" t="s">
        <v>322</v>
      </c>
      <c r="Q14" s="130" t="s">
        <v>323</v>
      </c>
      <c r="R14" s="131"/>
      <c r="S14" s="131"/>
      <c r="T14" s="130" t="s">
        <v>324</v>
      </c>
      <c r="U14" s="131" t="s">
        <v>325</v>
      </c>
      <c r="V14" s="130" t="s">
        <v>326</v>
      </c>
      <c r="W14" s="131" t="s">
        <v>327</v>
      </c>
      <c r="X14" s="130" t="s">
        <v>328</v>
      </c>
      <c r="Y14" s="130" t="s">
        <v>329</v>
      </c>
    </row>
    <row r="15" spans="2:25" ht="15" customHeight="1">
      <c r="B15" s="126" t="s">
        <v>26</v>
      </c>
      <c r="C15" s="127" t="s">
        <v>27</v>
      </c>
      <c r="D15" s="128">
        <v>2414.29</v>
      </c>
      <c r="E15" s="128">
        <v>70194.53</v>
      </c>
      <c r="F15" s="128">
        <v>-1160.45</v>
      </c>
      <c r="G15" s="128">
        <v>0</v>
      </c>
      <c r="H15" s="128" t="s">
        <v>25</v>
      </c>
      <c r="I15" s="128" t="s">
        <v>25</v>
      </c>
      <c r="J15" s="128">
        <v>-62749.79</v>
      </c>
      <c r="K15" s="128" t="s">
        <v>25</v>
      </c>
      <c r="L15" s="128" t="s">
        <v>25</v>
      </c>
      <c r="M15" s="128">
        <v>0</v>
      </c>
      <c r="N15" s="128">
        <f t="shared" si="1"/>
        <v>8698.5799999999945</v>
      </c>
      <c r="O15" s="124"/>
      <c r="P15" s="130" t="s">
        <v>330</v>
      </c>
      <c r="Q15" s="130" t="s">
        <v>331</v>
      </c>
      <c r="R15" s="130"/>
      <c r="S15" s="131"/>
      <c r="T15" s="130" t="s">
        <v>332</v>
      </c>
      <c r="U15" s="131"/>
      <c r="V15" s="130" t="s">
        <v>333</v>
      </c>
      <c r="W15" s="130"/>
      <c r="X15" s="130" t="s">
        <v>334</v>
      </c>
      <c r="Y15" s="130" t="s">
        <v>335</v>
      </c>
    </row>
    <row r="16" spans="2:25" ht="74.25" customHeight="1">
      <c r="B16" s="121" t="s">
        <v>28</v>
      </c>
      <c r="C16" s="122" t="s">
        <v>29</v>
      </c>
      <c r="D16" s="123">
        <f t="shared" ref="D16:M16" si="2">SUM(D17:D18)</f>
        <v>731239.13</v>
      </c>
      <c r="E16" s="123">
        <f t="shared" si="2"/>
        <v>533134.57000000007</v>
      </c>
      <c r="F16" s="123">
        <f t="shared" si="2"/>
        <v>0</v>
      </c>
      <c r="G16" s="123">
        <f t="shared" si="2"/>
        <v>102.71</v>
      </c>
      <c r="H16" s="123">
        <f t="shared" si="2"/>
        <v>0</v>
      </c>
      <c r="I16" s="123">
        <f t="shared" si="2"/>
        <v>0</v>
      </c>
      <c r="J16" s="123">
        <f t="shared" si="2"/>
        <v>-525137.97</v>
      </c>
      <c r="K16" s="123">
        <f t="shared" si="2"/>
        <v>0</v>
      </c>
      <c r="L16" s="123">
        <f t="shared" si="2"/>
        <v>0</v>
      </c>
      <c r="M16" s="123">
        <f t="shared" si="2"/>
        <v>0</v>
      </c>
      <c r="N16" s="123">
        <f t="shared" si="1"/>
        <v>739338.44000000018</v>
      </c>
      <c r="O16" s="124"/>
      <c r="P16" s="125"/>
      <c r="Q16" s="125"/>
      <c r="R16" s="125"/>
      <c r="S16" s="125"/>
      <c r="T16" s="125"/>
      <c r="U16" s="125"/>
      <c r="V16" s="125"/>
      <c r="W16" s="125"/>
      <c r="X16" s="125"/>
      <c r="Y16" s="132"/>
    </row>
    <row r="17" spans="1:26" ht="15" customHeight="1">
      <c r="B17" s="126" t="s">
        <v>30</v>
      </c>
      <c r="C17" s="127" t="s">
        <v>24</v>
      </c>
      <c r="D17" s="128">
        <v>731239.13</v>
      </c>
      <c r="E17" s="128">
        <v>38900.11</v>
      </c>
      <c r="F17" s="128" t="s">
        <v>25</v>
      </c>
      <c r="G17" s="128">
        <v>102.71</v>
      </c>
      <c r="H17" s="128" t="s">
        <v>25</v>
      </c>
      <c r="I17" s="128" t="s">
        <v>25</v>
      </c>
      <c r="J17" s="128">
        <v>-30903.51</v>
      </c>
      <c r="K17" s="128" t="s">
        <v>25</v>
      </c>
      <c r="L17" s="128" t="s">
        <v>25</v>
      </c>
      <c r="M17" s="128">
        <v>0</v>
      </c>
      <c r="N17" s="128">
        <f t="shared" si="1"/>
        <v>739338.44</v>
      </c>
      <c r="O17" s="124"/>
      <c r="P17" s="130" t="s">
        <v>336</v>
      </c>
      <c r="Q17" s="130" t="s">
        <v>337</v>
      </c>
      <c r="R17" s="131"/>
      <c r="S17" s="131"/>
      <c r="T17" s="130" t="s">
        <v>338</v>
      </c>
      <c r="U17" s="131" t="s">
        <v>339</v>
      </c>
      <c r="V17" s="130" t="s">
        <v>340</v>
      </c>
      <c r="W17" s="131" t="s">
        <v>341</v>
      </c>
      <c r="X17" s="130" t="s">
        <v>342</v>
      </c>
      <c r="Y17" s="130" t="s">
        <v>343</v>
      </c>
    </row>
    <row r="18" spans="1:26" ht="15" customHeight="1">
      <c r="B18" s="126" t="s">
        <v>31</v>
      </c>
      <c r="C18" s="127" t="s">
        <v>27</v>
      </c>
      <c r="D18" s="128">
        <v>0</v>
      </c>
      <c r="E18" s="128">
        <v>494234.46</v>
      </c>
      <c r="F18" s="128" t="s">
        <v>25</v>
      </c>
      <c r="G18" s="128" t="s">
        <v>25</v>
      </c>
      <c r="H18" s="128" t="s">
        <v>25</v>
      </c>
      <c r="I18" s="128" t="s">
        <v>25</v>
      </c>
      <c r="J18" s="128">
        <v>-494234.46</v>
      </c>
      <c r="K18" s="128" t="s">
        <v>25</v>
      </c>
      <c r="L18" s="128" t="s">
        <v>25</v>
      </c>
      <c r="M18" s="128">
        <v>0</v>
      </c>
      <c r="N18" s="128">
        <f t="shared" si="1"/>
        <v>0</v>
      </c>
      <c r="O18" s="124"/>
      <c r="P18" s="130" t="s">
        <v>344</v>
      </c>
      <c r="Q18" s="130" t="s">
        <v>345</v>
      </c>
      <c r="R18" s="130"/>
      <c r="S18" s="130"/>
      <c r="T18" s="130" t="s">
        <v>346</v>
      </c>
      <c r="U18" s="130"/>
      <c r="V18" s="130" t="s">
        <v>347</v>
      </c>
      <c r="W18" s="130"/>
      <c r="X18" s="130" t="s">
        <v>348</v>
      </c>
      <c r="Y18" s="130" t="s">
        <v>349</v>
      </c>
    </row>
    <row r="19" spans="1:26" ht="114.75" customHeight="1">
      <c r="B19" s="121" t="s">
        <v>32</v>
      </c>
      <c r="C19" s="122" t="s">
        <v>33</v>
      </c>
      <c r="D19" s="123">
        <f t="shared" ref="D19:M19" si="3">SUM(D20:D21)</f>
        <v>193739.66</v>
      </c>
      <c r="E19" s="123">
        <f t="shared" si="3"/>
        <v>13966.6</v>
      </c>
      <c r="F19" s="123">
        <f t="shared" si="3"/>
        <v>0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-14650.81</v>
      </c>
      <c r="K19" s="123">
        <f t="shared" si="3"/>
        <v>0</v>
      </c>
      <c r="L19" s="123">
        <f t="shared" si="3"/>
        <v>0</v>
      </c>
      <c r="M19" s="123">
        <f t="shared" si="3"/>
        <v>-145.68</v>
      </c>
      <c r="N19" s="123">
        <f t="shared" si="1"/>
        <v>192909.77000000002</v>
      </c>
      <c r="O19" s="124"/>
      <c r="P19" s="125"/>
      <c r="Q19" s="125"/>
      <c r="R19" s="125"/>
      <c r="S19" s="125"/>
      <c r="T19" s="125"/>
      <c r="U19" s="125"/>
      <c r="V19" s="125"/>
      <c r="W19" s="125"/>
      <c r="X19" s="125"/>
      <c r="Y19" s="132"/>
    </row>
    <row r="20" spans="1:26" ht="15" customHeight="1">
      <c r="B20" s="126" t="s">
        <v>34</v>
      </c>
      <c r="C20" s="127" t="s">
        <v>24</v>
      </c>
      <c r="D20" s="128">
        <v>193070.32</v>
      </c>
      <c r="E20" s="128" t="s">
        <v>25</v>
      </c>
      <c r="F20" s="128" t="s">
        <v>25</v>
      </c>
      <c r="G20" s="128" t="s">
        <v>25</v>
      </c>
      <c r="H20" s="128" t="s">
        <v>25</v>
      </c>
      <c r="I20" s="128" t="s">
        <v>25</v>
      </c>
      <c r="J20" s="128">
        <v>-1552.83</v>
      </c>
      <c r="K20" s="128" t="s">
        <v>25</v>
      </c>
      <c r="L20" s="128" t="s">
        <v>25</v>
      </c>
      <c r="M20" s="128" t="s">
        <v>25</v>
      </c>
      <c r="N20" s="128">
        <f t="shared" si="1"/>
        <v>191517.49000000002</v>
      </c>
      <c r="O20" s="124"/>
      <c r="P20" s="130" t="s">
        <v>350</v>
      </c>
      <c r="Q20" s="130" t="s">
        <v>351</v>
      </c>
      <c r="R20" s="131"/>
      <c r="S20" s="131"/>
      <c r="T20" s="130" t="s">
        <v>352</v>
      </c>
      <c r="U20" s="131" t="s">
        <v>353</v>
      </c>
      <c r="V20" s="130" t="s">
        <v>354</v>
      </c>
      <c r="W20" s="131" t="s">
        <v>355</v>
      </c>
      <c r="X20" s="130" t="s">
        <v>356</v>
      </c>
      <c r="Y20" s="130" t="s">
        <v>357</v>
      </c>
    </row>
    <row r="21" spans="1:26" ht="15" customHeight="1">
      <c r="B21" s="126" t="s">
        <v>35</v>
      </c>
      <c r="C21" s="127" t="s">
        <v>27</v>
      </c>
      <c r="D21" s="128">
        <v>669.33999999999003</v>
      </c>
      <c r="E21" s="128">
        <v>13966.6</v>
      </c>
      <c r="F21" s="128" t="s">
        <v>25</v>
      </c>
      <c r="G21" s="128" t="s">
        <v>25</v>
      </c>
      <c r="H21" s="128" t="s">
        <v>25</v>
      </c>
      <c r="I21" s="128" t="s">
        <v>25</v>
      </c>
      <c r="J21" s="128">
        <v>-13097.98</v>
      </c>
      <c r="K21" s="128" t="s">
        <v>25</v>
      </c>
      <c r="L21" s="128" t="s">
        <v>25</v>
      </c>
      <c r="M21" s="128">
        <v>-145.68</v>
      </c>
      <c r="N21" s="128">
        <f t="shared" si="1"/>
        <v>1392.27999999999</v>
      </c>
      <c r="O21" s="124"/>
      <c r="P21" s="130" t="s">
        <v>358</v>
      </c>
      <c r="Q21" s="130" t="s">
        <v>359</v>
      </c>
      <c r="R21" s="130"/>
      <c r="S21" s="130"/>
      <c r="T21" s="130" t="s">
        <v>360</v>
      </c>
      <c r="U21" s="130"/>
      <c r="V21" s="130" t="s">
        <v>361</v>
      </c>
      <c r="W21" s="130"/>
      <c r="X21" s="130" t="s">
        <v>362</v>
      </c>
      <c r="Y21" s="130" t="s">
        <v>363</v>
      </c>
    </row>
    <row r="22" spans="1:26" ht="27.75" customHeight="1">
      <c r="B22" s="121" t="s">
        <v>36</v>
      </c>
      <c r="C22" s="122" t="s">
        <v>37</v>
      </c>
      <c r="D22" s="123">
        <f t="shared" ref="D22:M22" si="4">SUM(D23:D24)</f>
        <v>8553.8700000000008</v>
      </c>
      <c r="E22" s="123">
        <f t="shared" si="4"/>
        <v>1098.9700000000003</v>
      </c>
      <c r="F22" s="123">
        <f t="shared" si="4"/>
        <v>0</v>
      </c>
      <c r="G22" s="123">
        <f t="shared" si="4"/>
        <v>3042.17</v>
      </c>
      <c r="H22" s="123">
        <f t="shared" si="4"/>
        <v>0</v>
      </c>
      <c r="I22" s="123">
        <f t="shared" si="4"/>
        <v>0</v>
      </c>
      <c r="J22" s="123">
        <f t="shared" si="4"/>
        <v>-6541.67</v>
      </c>
      <c r="K22" s="123">
        <f t="shared" si="4"/>
        <v>0</v>
      </c>
      <c r="L22" s="123">
        <f t="shared" si="4"/>
        <v>0</v>
      </c>
      <c r="M22" s="123">
        <f t="shared" si="4"/>
        <v>0</v>
      </c>
      <c r="N22" s="123">
        <f t="shared" si="1"/>
        <v>6153.34</v>
      </c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32"/>
    </row>
    <row r="23" spans="1:26" ht="15" customHeight="1">
      <c r="B23" s="126" t="s">
        <v>38</v>
      </c>
      <c r="C23" s="127" t="s">
        <v>24</v>
      </c>
      <c r="D23" s="128">
        <v>1910.7</v>
      </c>
      <c r="E23" s="128">
        <v>1646.39</v>
      </c>
      <c r="F23" s="128">
        <v>492.98</v>
      </c>
      <c r="G23" s="128">
        <v>3042.17</v>
      </c>
      <c r="H23" s="128" t="s">
        <v>25</v>
      </c>
      <c r="I23" s="128" t="s">
        <v>25</v>
      </c>
      <c r="J23" s="128">
        <v>-5542.67</v>
      </c>
      <c r="K23" s="128" t="s">
        <v>25</v>
      </c>
      <c r="L23" s="128" t="s">
        <v>25</v>
      </c>
      <c r="M23" s="128" t="s">
        <v>25</v>
      </c>
      <c r="N23" s="128">
        <f t="shared" si="1"/>
        <v>1549.5699999999997</v>
      </c>
      <c r="O23" s="124"/>
      <c r="P23" s="130" t="s">
        <v>364</v>
      </c>
      <c r="Q23" s="130" t="s">
        <v>365</v>
      </c>
      <c r="R23" s="131"/>
      <c r="S23" s="131"/>
      <c r="T23" s="130" t="s">
        <v>366</v>
      </c>
      <c r="U23" s="131" t="s">
        <v>367</v>
      </c>
      <c r="V23" s="130" t="s">
        <v>368</v>
      </c>
      <c r="W23" s="131" t="s">
        <v>369</v>
      </c>
      <c r="X23" s="130" t="s">
        <v>370</v>
      </c>
      <c r="Y23" s="130" t="s">
        <v>371</v>
      </c>
    </row>
    <row r="24" spans="1:26" ht="15" customHeight="1">
      <c r="B24" s="126" t="s">
        <v>39</v>
      </c>
      <c r="C24" s="127" t="s">
        <v>27</v>
      </c>
      <c r="D24" s="128">
        <v>6643.17</v>
      </c>
      <c r="E24" s="128">
        <v>-547.41999999999996</v>
      </c>
      <c r="F24" s="128">
        <v>-492.98</v>
      </c>
      <c r="G24" s="128">
        <v>0</v>
      </c>
      <c r="H24" s="128" t="s">
        <v>25</v>
      </c>
      <c r="I24" s="128" t="s">
        <v>25</v>
      </c>
      <c r="J24" s="128">
        <v>-999</v>
      </c>
      <c r="K24" s="128" t="s">
        <v>25</v>
      </c>
      <c r="L24" s="128" t="s">
        <v>25</v>
      </c>
      <c r="M24" s="128" t="s">
        <v>25</v>
      </c>
      <c r="N24" s="128">
        <f t="shared" si="1"/>
        <v>4603.7700000000004</v>
      </c>
      <c r="O24" s="124"/>
      <c r="P24" s="130" t="s">
        <v>372</v>
      </c>
      <c r="Q24" s="130" t="s">
        <v>373</v>
      </c>
      <c r="R24" s="130"/>
      <c r="S24" s="130"/>
      <c r="T24" s="130" t="s">
        <v>374</v>
      </c>
      <c r="U24" s="130"/>
      <c r="V24" s="130" t="s">
        <v>375</v>
      </c>
      <c r="W24" s="130"/>
      <c r="X24" s="130" t="s">
        <v>376</v>
      </c>
      <c r="Y24" s="130" t="s">
        <v>377</v>
      </c>
    </row>
    <row r="25" spans="1:26" ht="28.5" customHeight="1">
      <c r="B25" s="121" t="s">
        <v>40</v>
      </c>
      <c r="C25" s="122" t="s">
        <v>41</v>
      </c>
      <c r="D25" s="123">
        <f t="shared" ref="D25:M25" si="5">SUM(D13,D16,D19,D22)</f>
        <v>946455.92</v>
      </c>
      <c r="E25" s="123">
        <f t="shared" si="5"/>
        <v>620215.56000000006</v>
      </c>
      <c r="F25" s="123">
        <f t="shared" si="5"/>
        <v>0</v>
      </c>
      <c r="G25" s="123">
        <f t="shared" si="5"/>
        <v>4624.87</v>
      </c>
      <c r="H25" s="123">
        <f t="shared" si="5"/>
        <v>0</v>
      </c>
      <c r="I25" s="123">
        <f t="shared" si="5"/>
        <v>0</v>
      </c>
      <c r="J25" s="123">
        <f t="shared" si="5"/>
        <v>-624050.54</v>
      </c>
      <c r="K25" s="123">
        <f t="shared" si="5"/>
        <v>0</v>
      </c>
      <c r="L25" s="123">
        <f t="shared" si="5"/>
        <v>0</v>
      </c>
      <c r="M25" s="123">
        <f t="shared" si="5"/>
        <v>-145.68</v>
      </c>
      <c r="N25" s="123">
        <f t="shared" si="1"/>
        <v>947100.13</v>
      </c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33"/>
    </row>
    <row r="26" spans="1:26" ht="15" customHeight="1">
      <c r="B26" s="207" t="s">
        <v>378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1:26" customFormat="1" ht="15" customHeight="1">
      <c r="A27" s="4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</row>
    <row r="28" spans="1:26" customFormat="1" ht="15" customHeight="1">
      <c r="A28" s="4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Z28" s="4"/>
    </row>
    <row r="29" spans="1:26" s="16" customFormat="1" ht="12.75" customHeight="1">
      <c r="A29" s="4"/>
    </row>
    <row r="30" spans="1:26" ht="12.75" customHeight="1"/>
    <row r="31" spans="1:26" ht="12.75" customHeight="1"/>
  </sheetData>
  <mergeCells count="12">
    <mergeCell ref="P10:P11"/>
    <mergeCell ref="Q10:Y10"/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" right="0.39370078740157483" top="0" bottom="0" header="0" footer="0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Direktore</cp:lastModifiedBy>
  <cp:lastPrinted>2022-09-01T13:01:19Z</cp:lastPrinted>
  <dcterms:created xsi:type="dcterms:W3CDTF">1996-10-14T23:33:28Z</dcterms:created>
  <dcterms:modified xsi:type="dcterms:W3CDTF">2022-12-08T12:47:12Z</dcterms:modified>
</cp:coreProperties>
</file>