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soc_NAS\Buhalterija\i svetaine - buhalterijos dok\"/>
    </mc:Choice>
  </mc:AlternateContent>
  <xr:revisionPtr revIDLastSave="0" documentId="8_{B26E14DA-4E8C-4207-A6F7-2E126C2691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BA" sheetId="1" r:id="rId1"/>
    <sheet name="VRA" sheetId="2" r:id="rId2"/>
    <sheet name="20 VSAFAS 4 priedas" sheetId="3" r:id="rId3"/>
  </sheets>
  <definedNames>
    <definedName name="_xlnm.Print_Titles" localSheetId="0">FBA!$19:$19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2" l="1"/>
  <c r="I47" i="2"/>
  <c r="J31" i="2"/>
  <c r="I31" i="2"/>
  <c r="J28" i="2"/>
  <c r="I28" i="2"/>
  <c r="J22" i="2"/>
  <c r="J21" i="2" s="1"/>
  <c r="J46" i="2" s="1"/>
  <c r="J54" i="2" s="1"/>
  <c r="J56" i="2" s="1"/>
  <c r="I22" i="2"/>
  <c r="I21" i="2" s="1"/>
  <c r="I46" i="2" s="1"/>
  <c r="I54" i="2" s="1"/>
  <c r="I56" i="2" s="1"/>
  <c r="H90" i="1"/>
  <c r="G90" i="1"/>
  <c r="G84" i="1" s="1"/>
  <c r="H86" i="1"/>
  <c r="H84" i="1" s="1"/>
  <c r="G86" i="1"/>
  <c r="H75" i="1"/>
  <c r="G75" i="1"/>
  <c r="G69" i="1" s="1"/>
  <c r="G64" i="1" s="1"/>
  <c r="H69" i="1"/>
  <c r="H65" i="1"/>
  <c r="H64" i="1" s="1"/>
  <c r="H94" i="1" s="1"/>
  <c r="G65" i="1"/>
  <c r="H59" i="1"/>
  <c r="G59" i="1"/>
  <c r="G94" i="1" s="1"/>
  <c r="H49" i="1"/>
  <c r="G49" i="1"/>
  <c r="H42" i="1"/>
  <c r="G42" i="1"/>
  <c r="G41" i="1" s="1"/>
  <c r="H41" i="1"/>
  <c r="H27" i="1"/>
  <c r="G27" i="1"/>
  <c r="G20" i="1" s="1"/>
  <c r="G58" i="1" s="1"/>
  <c r="H21" i="1"/>
  <c r="G21" i="1"/>
  <c r="H20" i="1"/>
  <c r="H58" i="1" s="1"/>
  <c r="K25" i="3"/>
  <c r="I25" i="3"/>
  <c r="D25" i="3"/>
  <c r="N24" i="3"/>
  <c r="N23" i="3"/>
  <c r="M22" i="3"/>
  <c r="L22" i="3"/>
  <c r="L25" i="3" s="1"/>
  <c r="K22" i="3"/>
  <c r="J22" i="3"/>
  <c r="I22" i="3"/>
  <c r="H22" i="3"/>
  <c r="G22" i="3"/>
  <c r="F22" i="3"/>
  <c r="E22" i="3"/>
  <c r="E25" i="3" s="1"/>
  <c r="D22" i="3"/>
  <c r="N22" i="3" s="1"/>
  <c r="N21" i="3"/>
  <c r="N20" i="3"/>
  <c r="M19" i="3"/>
  <c r="L19" i="3"/>
  <c r="K19" i="3"/>
  <c r="J19" i="3"/>
  <c r="I19" i="3"/>
  <c r="H19" i="3"/>
  <c r="G19" i="3"/>
  <c r="F19" i="3"/>
  <c r="F25" i="3" s="1"/>
  <c r="E19" i="3"/>
  <c r="D19" i="3"/>
  <c r="N18" i="3"/>
  <c r="N17" i="3"/>
  <c r="M16" i="3"/>
  <c r="L16" i="3"/>
  <c r="K16" i="3"/>
  <c r="J16" i="3"/>
  <c r="I16" i="3"/>
  <c r="H16" i="3"/>
  <c r="G16" i="3"/>
  <c r="N16" i="3" s="1"/>
  <c r="F16" i="3"/>
  <c r="E16" i="3"/>
  <c r="D16" i="3"/>
  <c r="N15" i="3"/>
  <c r="N14" i="3"/>
  <c r="M13" i="3"/>
  <c r="M25" i="3" s="1"/>
  <c r="L13" i="3"/>
  <c r="K13" i="3"/>
  <c r="J13" i="3"/>
  <c r="J25" i="3" s="1"/>
  <c r="I13" i="3"/>
  <c r="H13" i="3"/>
  <c r="H25" i="3" s="1"/>
  <c r="G13" i="3"/>
  <c r="G25" i="3" s="1"/>
  <c r="F13" i="3"/>
  <c r="E13" i="3"/>
  <c r="D13" i="3"/>
  <c r="N13" i="3" s="1"/>
  <c r="N25" i="3" l="1"/>
  <c r="N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8" authorId="0" shapeId="0" xr:uid="{292218E8-F67F-44BC-B6A7-BC633FF82EF8}">
      <text>
        <r>
          <rPr>
            <sz val="9"/>
            <color indexed="8"/>
            <rFont val="Tahoma"/>
            <charset val="186"/>
          </rPr>
          <t>#02_1_G39#</t>
        </r>
      </text>
    </comment>
    <comment ref="G68" authorId="0" shapeId="0" xr:uid="{004214E2-BE7B-4BE2-A6C5-395F42A43AB5}">
      <text>
        <r>
          <rPr>
            <sz val="9"/>
            <color indexed="8"/>
            <rFont val="Tahoma"/>
            <charset val="186"/>
          </rPr>
          <t>#02_1_G68#</t>
        </r>
      </text>
    </comment>
    <comment ref="G74" authorId="0" shapeId="0" xr:uid="{954ACC36-9537-44B4-AE09-DFEF6F247E40}">
      <text>
        <r>
          <rPr>
            <sz val="9"/>
            <color indexed="8"/>
            <rFont val="Tahoma"/>
            <charset val="186"/>
          </rPr>
          <t>#02_1_G74#</t>
        </r>
      </text>
    </comment>
    <comment ref="G76" authorId="0" shapeId="0" xr:uid="{81C2C4E6-CB05-4365-8E75-244434F4FA60}">
      <text>
        <r>
          <rPr>
            <sz val="9"/>
            <color indexed="8"/>
            <rFont val="Tahoma"/>
            <charset val="186"/>
          </rPr>
          <t>#02_1_G76#</t>
        </r>
      </text>
    </comment>
    <comment ref="G77" authorId="0" shapeId="0" xr:uid="{E8C89E09-A6D1-4F11-A059-8C6B8B002897}">
      <text>
        <r>
          <rPr>
            <sz val="9"/>
            <color indexed="8"/>
            <rFont val="Tahoma"/>
            <charset val="186"/>
          </rPr>
          <t>#02_1_G77#</t>
        </r>
      </text>
    </comment>
    <comment ref="G78" authorId="0" shapeId="0" xr:uid="{9B697A59-DE6C-4242-92F3-8A9126DF40E9}">
      <text>
        <r>
          <rPr>
            <sz val="9"/>
            <color indexed="8"/>
            <rFont val="Tahoma"/>
            <charset val="186"/>
          </rPr>
          <t>#02_1_G78#</t>
        </r>
      </text>
    </comment>
    <comment ref="G81" authorId="0" shapeId="0" xr:uid="{AFDF7E5C-932B-41F2-A396-84FC07B3FED4}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3B7692F4-66E8-4FDD-861B-00621D11EAA0}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 xr:uid="{DF32929D-55C3-46CF-B0FF-B3A0E63C5D84}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 xr:uid="{3D7A0024-2D4C-4EDA-B8C1-09C8B489D225}">
      <text>
        <r>
          <rPr>
            <sz val="9"/>
            <color indexed="8"/>
            <rFont val="Tahoma"/>
          </rPr>
          <t>#03_2_I25#</t>
        </r>
      </text>
    </comment>
    <comment ref="I26" authorId="0" shapeId="0" xr:uid="{35F9C569-2EE2-4D80-8CBD-DF2169E46AA4}">
      <text>
        <r>
          <rPr>
            <sz val="9"/>
            <color indexed="8"/>
            <rFont val="Tahoma"/>
          </rPr>
          <t>#03_2_I26#</t>
        </r>
      </text>
    </comment>
    <comment ref="I32" authorId="0" shapeId="0" xr:uid="{856C1BDD-483C-4858-B185-326F281483BE}">
      <text>
        <r>
          <rPr>
            <sz val="9"/>
            <color indexed="8"/>
            <rFont val="Tahoma"/>
          </rPr>
          <t>#03_2_I32#</t>
        </r>
      </text>
    </comment>
    <comment ref="I33" authorId="0" shapeId="0" xr:uid="{2202FF49-292D-4F16-89CD-EC4FCDDA664E}">
      <text>
        <r>
          <rPr>
            <sz val="9"/>
            <color indexed="8"/>
            <rFont val="Tahoma"/>
          </rPr>
          <t>#03_2_I33#</t>
        </r>
      </text>
    </comment>
    <comment ref="I34" authorId="0" shapeId="0" xr:uid="{EC8BA8C9-92DC-487F-B385-2738D851C02F}">
      <text>
        <r>
          <rPr>
            <sz val="9"/>
            <color indexed="8"/>
            <rFont val="Tahoma"/>
          </rPr>
          <t>#03_2_I34#</t>
        </r>
      </text>
    </comment>
    <comment ref="I35" authorId="0" shapeId="0" xr:uid="{5FF3A24F-2F1A-4C46-B90A-796FE3029070}">
      <text>
        <r>
          <rPr>
            <sz val="9"/>
            <color indexed="8"/>
            <rFont val="Tahoma"/>
          </rPr>
          <t>#03_2_I35#</t>
        </r>
      </text>
    </comment>
    <comment ref="I36" authorId="0" shapeId="0" xr:uid="{A46B76F1-03D2-4CAC-9F33-B745E25DE1CE}">
      <text>
        <r>
          <rPr>
            <sz val="9"/>
            <color indexed="8"/>
            <rFont val="Tahoma"/>
          </rPr>
          <t>#03_2_I36#</t>
        </r>
      </text>
    </comment>
    <comment ref="I37" authorId="0" shapeId="0" xr:uid="{88582678-2905-4A04-A505-E4497EA0680F}">
      <text>
        <r>
          <rPr>
            <sz val="9"/>
            <color indexed="8"/>
            <rFont val="Tahoma"/>
          </rPr>
          <t>#03_2_I37#</t>
        </r>
      </text>
    </comment>
    <comment ref="I38" authorId="0" shapeId="0" xr:uid="{D4B23039-CEE0-4B9E-9785-C90CC5C930A5}">
      <text>
        <r>
          <rPr>
            <sz val="9"/>
            <color indexed="8"/>
            <rFont val="Tahoma"/>
          </rPr>
          <t>#03_2_I38#</t>
        </r>
      </text>
    </comment>
    <comment ref="I39" authorId="0" shapeId="0" xr:uid="{343EF790-45EA-423E-B115-60E0427B02FD}">
      <text>
        <r>
          <rPr>
            <sz val="9"/>
            <color indexed="8"/>
            <rFont val="Tahoma"/>
          </rPr>
          <t>#03_2_I39#</t>
        </r>
      </text>
    </comment>
    <comment ref="I40" authorId="0" shapeId="0" xr:uid="{10FBBE1B-A132-4999-B82D-B2A740145B80}">
      <text>
        <r>
          <rPr>
            <sz val="9"/>
            <color indexed="8"/>
            <rFont val="Tahoma"/>
          </rPr>
          <t>#03_2_I40#</t>
        </r>
      </text>
    </comment>
    <comment ref="I41" authorId="0" shapeId="0" xr:uid="{BA58C2D2-3F7E-4486-9E1F-EE90A406D276}">
      <text>
        <r>
          <rPr>
            <sz val="9"/>
            <color indexed="8"/>
            <rFont val="Tahoma"/>
          </rPr>
          <t>#03_2_I41#</t>
        </r>
      </text>
    </comment>
    <comment ref="I42" authorId="0" shapeId="0" xr:uid="{B5C173A7-D443-4BAA-BF5D-E36AD8F16699}">
      <text>
        <r>
          <rPr>
            <sz val="9"/>
            <color indexed="8"/>
            <rFont val="Tahoma"/>
          </rPr>
          <t>#03_2_I42#</t>
        </r>
      </text>
    </comment>
    <comment ref="I43" authorId="0" shapeId="0" xr:uid="{F1485149-1B71-41C9-9ECA-D2351E0A1EB6}">
      <text>
        <r>
          <rPr>
            <sz val="9"/>
            <color indexed="8"/>
            <rFont val="Tahoma"/>
          </rPr>
          <t>#03_2_I43#</t>
        </r>
      </text>
    </comment>
    <comment ref="I44" authorId="0" shapeId="0" xr:uid="{804680F8-BC85-4D42-BF64-24087CCFBE91}">
      <text>
        <r>
          <rPr>
            <sz val="9"/>
            <color indexed="8"/>
            <rFont val="Tahoma"/>
          </rPr>
          <t>#03_2_I44#</t>
        </r>
      </text>
    </comment>
    <comment ref="I45" authorId="0" shapeId="0" xr:uid="{372F36B9-C57B-4DEC-BF88-00E3EC90D17C}">
      <text>
        <r>
          <rPr>
            <sz val="9"/>
            <color indexed="8"/>
            <rFont val="Tahoma"/>
          </rPr>
          <t>#03_2_I45#</t>
        </r>
      </text>
    </comment>
    <comment ref="I53" authorId="0" shapeId="0" xr:uid="{52FE6A70-EE92-42CB-8A9E-125762D26C22}">
      <text>
        <r>
          <rPr>
            <sz val="9"/>
            <color indexed="8"/>
            <rFont val="Tahoma"/>
          </rPr>
          <t>#03_2_I53#</t>
        </r>
      </text>
    </comment>
    <comment ref="I55" authorId="0" shapeId="0" xr:uid="{FCFE5992-9694-4DD9-93E8-C1D6C1CA0474}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29F3415C-85C0-4E9D-B316-B2666DC48C39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EE7670E9-2C85-4E63-AC31-F19990B53E11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55907DBF-AFFF-4D4D-8F05-1CE1E9F2E564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C2BD6760-7887-4349-AF6C-7967E156C010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B40CCF14-F2BE-47F7-82DE-6619E1F14652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76651EC6-DD12-42AA-90C5-64129AE2AA50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D379DD81-69C2-446C-AAC9-9DCF0987A295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E4E7A418-11D8-4906-84BD-4821518688D0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BF36084F-FE6F-4F86-9CD9-44757CFC6AC3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03EAB939-7626-42A2-9E6B-9F941540515A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F2293608-F186-4384-91C5-81E873C03D35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EA895877-19C7-4344-ABEB-4510CEA2AD29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1D09656E-CA00-47C8-8734-DE35373EF5DF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921D5768-4B1D-4DE1-B9B2-BF24CE905D15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45BD90CF-948E-4E68-9473-86D22A21FBE9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FE0C35F5-7DD4-4622-9755-830F509D1EC7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E182B06A-9DA8-4168-B26E-426F508544DE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7AE9DE88-678E-410C-A01A-C37414FBFD1A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2BCFEA38-2390-4AFB-8346-7160CF0847EF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40662A8D-66C8-46B2-93CB-CD03E5A217E2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6B9FC211-CECF-4472-974C-53B73594BD67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5A70E6DA-4503-40DD-88FB-363D04FA11B1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F3789806-3B71-4B98-98F6-EDDDD2D1B02F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48CEAAF6-7EE5-4FD7-A900-3EA5C87014BD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E0266AC9-7E12-47BD-8D36-EF6091C57DF6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67E69AF7-FC97-4AC3-8AC7-619114AE186F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20F6676C-4192-43A6-AD4C-68DB3D9BD68C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BFF04417-A93F-429C-ADF0-4E76A51423EB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8A7EB62E-2980-4735-84DC-D06A15DA929D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62B3C86E-61C3-4C35-9113-8C418AC23C68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AC04E0CF-E4D2-4CB3-AF2E-82270D6502EB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91F46AC1-FADC-4F6C-A42C-C83CB2791036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09A5F3FA-4A86-4AEF-9394-55323F126A5A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BC0CE8A0-93DB-4CB9-9C8D-08854D0F5531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3220C787-75BD-40CD-B0E0-066F20DBA5B1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A27C54F5-A74F-40A7-865A-48FCEDC25AFF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ECE67FEE-503A-464C-B446-DEBC141FB12B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018909D8-6597-425A-858A-0717A59CA7F2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D689BA71-0CA7-41F8-A360-1FBF40F81B43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BB4D32A9-6250-48D6-A1CD-30553ED55BEB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B2E15570-9905-4F04-A143-B004E26B8C91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833292FC-2B01-4E17-8E28-DDBF805B3B69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165F9FDC-0660-46C2-8B16-758778D02FD4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755C426B-4AC2-499D-BA8B-50C07C77458E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30A3DEF2-C55F-4A61-90CF-26DAAAE795CE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7B6FD962-C736-499F-ABBB-4DAC92A8787B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B8CD05BE-C736-4B96-851A-B1967C5BDAD8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E64F1034-6F25-44BA-8FE7-AE02845F3222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79C5376F-B7E7-4C9C-AFEF-D53F4EF4F39C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16729291-6470-48DD-B9D0-DEFFDABA48DC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7059D598-92C9-4A24-80DF-50C3FF3BBE44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378CC5A5-18A6-495C-9A7E-C2D8F64FDC78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571CF9A2-1AE6-4B92-BCE4-B268BCE3B83D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9162F1AB-BE51-4061-84FD-87FDFF6DF642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DA780D10-327E-45AE-BF0F-D58D3CD986F6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A6D266BC-2AAB-4D8B-AAA8-B2C424887D66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D6873CDF-F745-4C93-9C5E-4BA6E41F7618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98BC1CAB-8800-4E64-B562-1DA82C5B9072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4EE150D5-C198-4F22-8685-6743D97A1147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0C778CD2-2ECF-4530-B25B-9FB428880AD7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1D57C823-78F2-407B-AACD-B35167AED76B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8060877C-2661-4789-9AA7-24567388B645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127FBCE7-65CF-4B9E-882E-3BDB2B2DC131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016DF6AD-6621-4982-BEF8-771624C05A58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B7961F9F-29BA-44AE-9A79-4195A92B2C4A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C76425C4-9099-4354-BAEF-55485E0A8B48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7EED692C-5D77-4557-AFC1-313541C4C2CF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E5EBA042-E77C-4EFA-9C25-A25B774F4B5D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D4138490-6AF5-4B15-AD4A-678D4F93E794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FEF1C0D7-FB13-4A35-BB60-5F64D6FFAADC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CAFFB327-2252-404C-9F7B-68BCC0CA4A1E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F94EF530-D2FD-4EAA-B2B4-933848A8C604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4BE20C0B-74F2-40DB-9402-FDDEA70F13AF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DBB8FA63-6537-41E4-A2DF-BD7BE5EA1C5A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719387D5-DA6A-4A78-AE68-299FDA65E1FF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969E031D-7724-4926-A5C5-2E3ADC636F5A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A6A42D2F-FBF4-4660-A68F-C401A12A058A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A1EF2FD0-3545-4AAB-9FFE-D648B52413DB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4B7E32D0-A5D6-4174-984D-83B7A7BE84A2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AADD0FE2-44C6-4A44-8DC6-C84759EA8E74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<sst xmlns="http://schemas.openxmlformats.org/spreadsheetml/2006/main" count="510" uniqueCount="280">
  <si>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</si>
  <si>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</si>
  <si>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</si>
  <si>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</si>
  <si>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Gargždų socialinių paslaugų centras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</si>
  <si>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</si>
  <si>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</si>
  <si>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</si>
  <si>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PAGAL  2022-09-30 D. DUOMENIS</t>
  </si>
  <si>
    <t>2022-11-17  Nr.____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</si>
  <si>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</si>
  <si>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</si>
  <si>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</si>
  <si>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</si>
  <si>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</si>
  <si>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</si>
  <si>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</si>
  <si>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</si>
  <si>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</si>
  <si>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</si>
  <si>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</si>
  <si>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</si>
  <si>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</si>
  <si>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</si>
  <si>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</si>
  <si>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</si>
  <si>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</si>
  <si>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</si>
  <si>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</si>
  <si>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</si>
  <si>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</si>
  <si>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</si>
  <si>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</si>
  <si>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</si>
  <si>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</si>
  <si>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</si>
  <si>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</si>
  <si>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</si>
  <si>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</si>
  <si>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</si>
  <si>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</si>
  <si>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</si>
  <si>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</si>
  <si>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</si>
  <si>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</si>
  <si>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</si>
  <si>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</si>
  <si>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</si>
  <si>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</si>
  <si>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</si>
  <si>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</si>
  <si>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</si>
  <si>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</si>
  <si>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</si>
  <si>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>Mineraliniai ištekliai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</si>
  <si>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</si>
  <si>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</si>
  <si>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</si>
  <si>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</si>
  <si>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</si>
  <si>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</si>
  <si>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</si>
  <si>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</si>
  <si>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</si>
  <si>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</si>
  <si>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</si>
  <si>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</si>
  <si>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</si>
  <si>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</si>
  <si>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</si>
  <si>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</si>
  <si>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</si>
  <si>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</si>
  <si>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</si>
  <si>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</si>
  <si>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</si>
  <si>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</si>
  <si>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</si>
  <si>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</si>
  <si>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</si>
  <si>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</si>
  <si>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</si>
  <si>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</si>
  <si>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</si>
  <si>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</si>
  <si>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</si>
  <si>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</si>
  <si>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</si>
  <si>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</si>
  <si>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</si>
  <si>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</si>
  <si>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</si>
  <si>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</si>
  <si>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</si>
  <si>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</si>
  <si>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</si>
  <si>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</si>
  <si>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</si>
  <si>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</si>
  <si>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</si>
  <si>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</si>
  <si>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</si>
  <si>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</si>
  <si>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</si>
  <si>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</si>
  <si>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</si>
  <si>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</si>
  <si>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</si>
  <si>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</si>
  <si>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</si>
  <si>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</si>
  <si>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</si>
  <si>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</si>
  <si>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</si>
  <si>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</si>
  <si>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</si>
  <si>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</si>
  <si>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</si>
  <si>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</si>
  <si>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</si>
  <si>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</si>
  <si>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</si>
  <si>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</si>
  <si>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</si>
  <si>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</si>
  <si>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</si>
  <si>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</si>
  <si>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</si>
  <si>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</si>
  <si>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</si>
  <si>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</si>
  <si>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</si>
  <si>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</si>
  <si>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____________________________________________________________                                 </t>
  </si>
  <si>
    <t>Viktorija Lygnugarienė</t>
  </si>
  <si>
    <t>(viešojo sektoriaus subjekto vadovo arba jo įgalioto administracijos vadovo pareigų pavadinimas)</t>
  </si>
  <si>
    <t>(parašas)</t>
  </si>
  <si>
    <t>(vardas ir pavardė)</t>
  </si>
  <si>
    <t xml:space="preserve">________________________________________________________                                     </t>
  </si>
  <si>
    <t>Oksana Kondrotienė</t>
  </si>
  <si>
    <t xml:space="preserve">(ataskaitą parengusio asmens pareigų pavadinimas)                   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</si>
  <si>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</si>
  <si>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</si>
  <si>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</si>
  <si>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</si>
  <si>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</si>
  <si>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</si>
  <si>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</si>
  <si>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</si>
  <si>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</si>
  <si>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</si>
  <si>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</si>
  <si>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</si>
  <si>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</si>
  <si>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</si>
  <si>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</si>
  <si>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</si>
  <si>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</si>
  <si>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</si>
  <si>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</si>
  <si>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</si>
  <si>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</si>
  <si>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</si>
  <si>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</si>
  <si>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</si>
  <si>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</si>
  <si>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</si>
  <si>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</si>
  <si>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</si>
  <si>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</si>
  <si>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</si>
  <si>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</si>
  <si>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</si>
  <si>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</si>
  <si>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</si>
  <si>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</si>
  <si>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</si>
  <si>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</si>
  <si>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</si>
  <si>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</si>
  <si>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</si>
  <si>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</si>
  <si>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</si>
  <si>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</si>
  <si>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</si>
  <si>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</si>
  <si>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</si>
  <si>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</si>
  <si>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</si>
  <si>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</si>
  <si>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</si>
  <si>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</si>
  <si>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</si>
  <si>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</si>
  <si>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</si>
  <si>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</si>
  <si>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</si>
  <si>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</si>
  <si>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</si>
  <si>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</si>
  <si>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</si>
  <si>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</si>
  <si>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</si>
  <si>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</si>
  <si>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</si>
  <si>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</si>
  <si>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</si>
  <si>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</si>
  <si>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</si>
  <si>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</si>
  <si>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</si>
  <si>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</si>
  <si>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</si>
  <si>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</si>
  <si>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</si>
  <si>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</si>
  <si>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</si>
  <si>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</si>
  <si>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</si>
  <si>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</si>
  <si>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</si>
  <si>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</si>
  <si>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</si>
  <si>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</si>
  <si>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</si>
  <si>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</si>
  <si>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</si>
  <si>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</si>
  <si>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</si>
  <si>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</si>
  <si>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</si>
  <si>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</si>
  <si>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</si>
  <si>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</si>
  <si>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</si>
  <si>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</si>
  <si>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</si>
  <si>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</si>
  <si>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</si>
  <si>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</si>
  <si>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</si>
  <si>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</si>
  <si>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</si>
  <si>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</si>
  <si>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</si>
  <si>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</si>
  <si>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</si>
  <si>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</si>
  <si>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</si>
  <si>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</si>
  <si>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</si>
  <si>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</si>
  <si>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</si>
  <si>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</si>
  <si>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</si>
  <si>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</si>
  <si>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</si>
  <si>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</si>
  <si>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</si>
  <si>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</si>
  <si>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</si>
  <si>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</si>
  <si>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</si>
  <si>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</si>
  <si>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>VSAFAS</t>
  </si>
  <si>
    <t>163748481, Sodo g. 1, Gargždai</t>
  </si>
  <si>
    <t xml:space="preserve">Pateikimo valiuta ir tikslumas: eurais </t>
  </si>
  <si>
    <t>Pateikimo valiuta ir tikslumas: eurais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</si>
  <si>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</si>
  <si>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</si>
  <si>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</si>
  <si>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</si>
  <si>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</si>
  <si>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</si>
  <si>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</si>
  <si>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</si>
  <si>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</si>
  <si>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</si>
  <si>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t>P21</t>
  </si>
  <si>
    <t>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</si>
</sst>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1"/>
      <name val="TimesLT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Arial"/>
      <family val="2"/>
      <charset val="186"/>
    </font>
    <font>
      <b/>
      <sz val="9"/>
      <color indexed="8"/>
      <name val="Tahoma"/>
      <family val="2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u/>
      <sz val="11"/>
      <name val="TimesNewRoman,Bold"/>
      <charset val="186"/>
    </font>
    <font>
      <i/>
      <sz val="11"/>
      <name val="TimesNewRoman,Bold"/>
    </font>
    <font>
      <sz val="9"/>
      <name val="Arial"/>
    </font>
    <font>
      <b/>
      <sz val="10"/>
      <name val="Arial"/>
      <charset val="186"/>
    </font>
    <font>
      <sz val="9"/>
      <color indexed="8"/>
      <name val="Tahoma"/>
      <charset val="186"/>
    </font>
    <font>
      <sz val="11"/>
      <name val="Arial"/>
    </font>
    <font>
      <b/>
      <sz val="12"/>
      <name val="Arial"/>
    </font>
    <font>
      <sz val="12"/>
      <name val="Arial"/>
    </font>
    <font>
      <sz val="9"/>
      <color indexed="8"/>
      <name val="Tahoma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3">
    <xf numFmtId="0" fontId="0" fillId="0" borderId="0" xfId="0"/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24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left" vertical="center" wrapText="1"/>
    </xf>
    <xf numFmtId="4" fontId="28" fillId="34" borderId="15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0" fontId="30" fillId="0" borderId="0" xfId="0" applyFont="1"/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38" fillId="0" borderId="0" xfId="0" applyFont="1"/>
    <xf numFmtId="0" fontId="39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49" fontId="19" fillId="33" borderId="21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center" vertical="center" wrapText="1"/>
    </xf>
    <xf numFmtId="2" fontId="19" fillId="33" borderId="20" xfId="0" applyNumberFormat="1" applyFont="1" applyFill="1" applyBorder="1" applyAlignment="1">
      <alignment horizontal="right" vertical="center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left" vertical="center"/>
    </xf>
    <xf numFmtId="0" fontId="23" fillId="33" borderId="25" xfId="0" applyFont="1" applyFill="1" applyBorder="1" applyAlignment="1">
      <alignment horizontal="left" vertical="center"/>
    </xf>
    <xf numFmtId="0" fontId="23" fillId="33" borderId="25" xfId="0" applyFont="1" applyFill="1" applyBorder="1" applyAlignment="1">
      <alignment horizontal="left" vertical="center" wrapText="1"/>
    </xf>
    <xf numFmtId="2" fontId="18" fillId="33" borderId="24" xfId="0" applyNumberFormat="1" applyFont="1" applyFill="1" applyBorder="1" applyAlignment="1">
      <alignment horizontal="righ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23" xfId="0" applyFont="1" applyFill="1" applyBorder="1" applyAlignment="1">
      <alignment horizontal="left" vertical="center"/>
    </xf>
    <xf numFmtId="0" fontId="18" fillId="33" borderId="23" xfId="0" applyFont="1" applyFill="1" applyBorder="1" applyAlignment="1">
      <alignment horizontal="left" vertical="center" wrapText="1"/>
    </xf>
    <xf numFmtId="16" fontId="18" fillId="33" borderId="22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left" vertical="center" wrapText="1"/>
    </xf>
    <xf numFmtId="16" fontId="18" fillId="33" borderId="20" xfId="0" applyNumberFormat="1" applyFont="1" applyFill="1" applyBorder="1" applyAlignment="1">
      <alignment horizontal="center" vertical="center" wrapText="1"/>
    </xf>
    <xf numFmtId="49" fontId="18" fillId="33" borderId="21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left" vertical="center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16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left" vertical="center" wrapText="1"/>
    </xf>
    <xf numFmtId="0" fontId="18" fillId="33" borderId="25" xfId="0" applyFont="1" applyFill="1" applyBorder="1" applyAlignment="1">
      <alignment horizontal="left" vertical="center"/>
    </xf>
    <xf numFmtId="0" fontId="18" fillId="33" borderId="25" xfId="0" applyFont="1" applyFill="1" applyBorder="1" applyAlignment="1">
      <alignment horizontal="left" vertical="center" wrapText="1"/>
    </xf>
    <xf numFmtId="0" fontId="23" fillId="33" borderId="21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left" vertical="center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32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 wrapText="1"/>
    </xf>
    <xf numFmtId="0" fontId="19" fillId="33" borderId="26" xfId="0" applyFont="1" applyFill="1" applyBorder="1" applyAlignment="1">
      <alignment horizontal="left" vertical="center"/>
    </xf>
    <xf numFmtId="0" fontId="19" fillId="33" borderId="29" xfId="0" applyFont="1" applyFill="1" applyBorder="1" applyAlignment="1">
      <alignment horizontal="left" vertical="center"/>
    </xf>
    <xf numFmtId="0" fontId="19" fillId="33" borderId="29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2" fontId="18" fillId="33" borderId="20" xfId="0" applyNumberFormat="1" applyFont="1" applyFill="1" applyBorder="1" applyAlignment="1">
      <alignment horizontal="right" vertical="center"/>
    </xf>
    <xf numFmtId="0" fontId="19" fillId="33" borderId="0" xfId="0" applyFont="1" applyFill="1" applyAlignment="1">
      <alignment horizontal="left" vertical="center" wrapText="1"/>
    </xf>
    <xf numFmtId="0" fontId="0" fillId="33" borderId="18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1" fillId="0" borderId="0" xfId="0" applyFont="1" applyAlignment="1">
      <alignment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 wrapText="1"/>
    </xf>
    <xf numFmtId="0" fontId="28" fillId="0" borderId="20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2" fontId="28" fillId="0" borderId="20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2" fontId="29" fillId="0" borderId="20" xfId="0" applyNumberFormat="1" applyFont="1" applyBorder="1" applyAlignment="1">
      <alignment horizontal="right" vertical="center"/>
    </xf>
    <xf numFmtId="2" fontId="29" fillId="33" borderId="24" xfId="0" applyNumberFormat="1" applyFont="1" applyFill="1" applyBorder="1" applyAlignment="1">
      <alignment horizontal="right" vertical="center"/>
    </xf>
    <xf numFmtId="0" fontId="29" fillId="0" borderId="20" xfId="0" applyFont="1" applyBorder="1" applyAlignment="1">
      <alignment vertical="center"/>
    </xf>
    <xf numFmtId="2" fontId="29" fillId="0" borderId="20" xfId="0" applyNumberFormat="1" applyFont="1" applyBorder="1" applyAlignment="1">
      <alignment horizontal="right" vertical="center" wrapText="1"/>
    </xf>
    <xf numFmtId="0" fontId="28" fillId="0" borderId="20" xfId="0" applyFont="1" applyBorder="1" applyAlignment="1">
      <alignment horizontal="left" vertical="center"/>
    </xf>
    <xf numFmtId="0" fontId="42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29" fillId="0" borderId="18" xfId="0" applyFont="1" applyBorder="1" applyAlignment="1">
      <alignment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21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2" fillId="0" borderId="18" xfId="0" applyFont="1" applyBorder="1" applyAlignment="1">
      <alignment horizontal="right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18" xfId="0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8" fillId="0" borderId="19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9"/>
  <sheetViews>
    <sheetView showGridLines="0" tabSelected="1" zoomScaleSheetLayoutView="100" workbookViewId="0">
      <selection activeCell="G57" sqref="G57"/>
    </sheetView>
  </sheetViews>
  <sheetFormatPr defaultRowHeight="12.75"/>
  <cols>
    <col min="1" max="1" width="5.5703125" style="1" customWidth="1"/>
    <col min="2" max="2" width="10.5703125" style="1" customWidth="1"/>
    <col min="3" max="3" width="3.140625" style="26" customWidth="1"/>
    <col min="4" max="4" width="2.7109375" style="26" customWidth="1"/>
    <col min="5" max="5" width="59" style="26" customWidth="1"/>
    <col min="6" max="6" width="7.7109375" style="26" customWidth="1"/>
    <col min="7" max="8" width="12.85546875" style="1" customWidth="1"/>
    <col min="9" max="9" width="5.28515625" style="1" customWidth="1"/>
    <col min="10" max="16384" width="9.140625" style="1"/>
  </cols>
  <sheetData>
    <row r="1" spans="1:10" ht="30" customHeight="1">
      <c r="B1" s="128" t="s">
        <v>0</v>
      </c>
      <c r="C1" s="128"/>
      <c r="D1" s="128"/>
      <c r="E1" s="128"/>
      <c r="F1" s="128"/>
      <c r="G1" s="128"/>
      <c r="H1" s="128"/>
    </row>
    <row r="2" spans="1:10">
      <c r="A2" s="31"/>
      <c r="F2" s="129" t="s">
        <v>1</v>
      </c>
      <c r="G2" s="129"/>
      <c r="H2" s="129"/>
    </row>
    <row r="3" spans="1:10">
      <c r="A3" s="31"/>
      <c r="F3" s="130" t="s">
        <v>2</v>
      </c>
      <c r="G3" s="130"/>
      <c r="H3" s="130"/>
    </row>
    <row r="4" spans="1:10">
      <c r="A4" s="31"/>
    </row>
    <row r="5" spans="1:10">
      <c r="A5" s="31"/>
      <c r="B5" s="131" t="s">
        <v>3</v>
      </c>
      <c r="C5" s="131"/>
      <c r="D5" s="131"/>
      <c r="E5" s="131"/>
      <c r="F5" s="131"/>
      <c r="G5" s="131"/>
      <c r="H5" s="131"/>
    </row>
    <row r="6" spans="1:10">
      <c r="A6" s="31"/>
      <c r="B6" s="131"/>
      <c r="C6" s="131"/>
      <c r="D6" s="131"/>
      <c r="E6" s="131"/>
      <c r="F6" s="131"/>
      <c r="G6" s="131"/>
      <c r="H6" s="131"/>
    </row>
    <row r="7" spans="1:10">
      <c r="A7" s="31"/>
      <c r="B7" s="132" t="s">
        <v>4</v>
      </c>
      <c r="C7" s="132"/>
      <c r="D7" s="132"/>
      <c r="E7" s="132"/>
      <c r="F7" s="132"/>
      <c r="G7" s="132"/>
      <c r="H7" s="132"/>
    </row>
    <row r="8" spans="1:10">
      <c r="A8" s="31"/>
      <c r="B8" s="127" t="s">
        <v>5</v>
      </c>
      <c r="C8" s="127"/>
      <c r="D8" s="127"/>
      <c r="E8" s="127"/>
      <c r="F8" s="127"/>
      <c r="G8" s="127"/>
      <c r="H8" s="127"/>
    </row>
    <row r="9" spans="1:10" ht="12.75" customHeight="1">
      <c r="A9" s="31"/>
      <c r="B9" s="146" t="s">
        <v>265</v>
      </c>
      <c r="C9" s="146"/>
      <c r="D9" s="146"/>
      <c r="E9" s="146"/>
      <c r="F9" s="146"/>
      <c r="G9" s="146"/>
      <c r="H9" s="146"/>
      <c r="I9" s="146"/>
      <c r="J9" s="146"/>
    </row>
    <row r="10" spans="1:10">
      <c r="A10" s="31"/>
      <c r="B10" s="136" t="s">
        <v>6</v>
      </c>
      <c r="C10" s="136"/>
      <c r="D10" s="136"/>
      <c r="E10" s="136"/>
      <c r="F10" s="136"/>
      <c r="G10" s="136"/>
      <c r="H10" s="136"/>
    </row>
    <row r="11" spans="1:10">
      <c r="A11" s="31"/>
      <c r="B11" s="136"/>
      <c r="C11" s="136"/>
      <c r="D11" s="136"/>
      <c r="E11" s="136"/>
      <c r="F11" s="136"/>
      <c r="G11" s="136"/>
      <c r="H11" s="136"/>
    </row>
    <row r="12" spans="1:10">
      <c r="A12" s="31"/>
      <c r="B12" s="137"/>
      <c r="C12" s="137"/>
      <c r="D12" s="137"/>
      <c r="E12" s="137"/>
      <c r="F12" s="137"/>
    </row>
    <row r="13" spans="1:10">
      <c r="A13" s="31"/>
      <c r="B13" s="131" t="s">
        <v>7</v>
      </c>
      <c r="C13" s="131"/>
      <c r="D13" s="131"/>
      <c r="E13" s="131"/>
      <c r="F13" s="131"/>
      <c r="G13" s="131"/>
      <c r="H13" s="131"/>
    </row>
    <row r="14" spans="1:10">
      <c r="A14" s="31"/>
      <c r="B14" s="131" t="s">
        <v>8</v>
      </c>
      <c r="C14" s="131"/>
      <c r="D14" s="131"/>
      <c r="E14" s="131"/>
      <c r="F14" s="131"/>
      <c r="G14" s="131"/>
      <c r="H14" s="131"/>
    </row>
    <row r="15" spans="1:10">
      <c r="A15" s="31"/>
      <c r="B15" s="25"/>
      <c r="C15" s="32"/>
      <c r="D15" s="32"/>
      <c r="E15" s="32"/>
      <c r="F15" s="32"/>
      <c r="G15" s="33"/>
      <c r="H15" s="33"/>
    </row>
    <row r="16" spans="1:10">
      <c r="A16" s="31"/>
      <c r="B16" s="138" t="s">
        <v>9</v>
      </c>
      <c r="C16" s="138"/>
      <c r="D16" s="138"/>
      <c r="E16" s="138"/>
      <c r="F16" s="138"/>
      <c r="G16" s="138"/>
      <c r="H16" s="138"/>
    </row>
    <row r="17" spans="1:8">
      <c r="A17" s="31"/>
      <c r="B17" s="139" t="s">
        <v>10</v>
      </c>
      <c r="C17" s="139"/>
      <c r="D17" s="139"/>
      <c r="E17" s="139"/>
      <c r="F17" s="139"/>
      <c r="G17" s="139"/>
      <c r="H17" s="139"/>
    </row>
    <row r="18" spans="1:8" ht="12.75" customHeight="1">
      <c r="A18" s="31"/>
      <c r="B18" s="25"/>
      <c r="C18" s="27"/>
      <c r="D18" s="27"/>
      <c r="E18" s="140" t="s">
        <v>266</v>
      </c>
      <c r="F18" s="140"/>
      <c r="G18" s="140"/>
      <c r="H18" s="140"/>
    </row>
    <row r="19" spans="1:8" ht="67.5" customHeight="1">
      <c r="A19" s="31"/>
      <c r="B19" s="34" t="s">
        <v>11</v>
      </c>
      <c r="C19" s="141" t="s">
        <v>12</v>
      </c>
      <c r="D19" s="142"/>
      <c r="E19" s="143"/>
      <c r="F19" s="35" t="s">
        <v>13</v>
      </c>
      <c r="G19" s="36" t="s">
        <v>14</v>
      </c>
      <c r="H19" s="36" t="s">
        <v>15</v>
      </c>
    </row>
    <row r="20" spans="1:8" s="26" customFormat="1" ht="12.75" customHeight="1">
      <c r="A20" s="31"/>
      <c r="B20" s="36" t="s">
        <v>16</v>
      </c>
      <c r="C20" s="37" t="s">
        <v>17</v>
      </c>
      <c r="D20" s="38"/>
      <c r="E20" s="39"/>
      <c r="F20" s="40"/>
      <c r="G20" s="41">
        <f>SUM(G21,G27,G37,G38,G39)</f>
        <v>1336919.75</v>
      </c>
      <c r="H20" s="41">
        <f>SUM(H21,H27,H37,H38,H39)</f>
        <v>936516.98999999987</v>
      </c>
    </row>
    <row r="21" spans="1:8" s="26" customFormat="1" ht="12.75" customHeight="1">
      <c r="A21" s="31"/>
      <c r="B21" s="42" t="s">
        <v>18</v>
      </c>
      <c r="C21" s="43" t="s">
        <v>19</v>
      </c>
      <c r="D21" s="44"/>
      <c r="E21" s="45"/>
      <c r="F21" s="40" t="s">
        <v>268</v>
      </c>
      <c r="G21" s="46">
        <f>SUM(G22:G26)</f>
        <v>0</v>
      </c>
      <c r="H21" s="46">
        <f>SUM(H22:H26)</f>
        <v>0</v>
      </c>
    </row>
    <row r="22" spans="1:8" s="26" customFormat="1" ht="12.75" customHeight="1">
      <c r="A22" s="31"/>
      <c r="B22" s="40" t="s">
        <v>20</v>
      </c>
      <c r="C22" s="47"/>
      <c r="D22" s="48" t="s">
        <v>21</v>
      </c>
      <c r="E22" s="49"/>
      <c r="F22" s="50"/>
      <c r="G22" s="46" t="s">
        <v>22</v>
      </c>
      <c r="H22" s="46" t="s">
        <v>22</v>
      </c>
    </row>
    <row r="23" spans="1:8" s="26" customFormat="1" ht="12.75" customHeight="1">
      <c r="A23" s="31"/>
      <c r="B23" s="40" t="s">
        <v>23</v>
      </c>
      <c r="C23" s="47"/>
      <c r="D23" s="48" t="s">
        <v>24</v>
      </c>
      <c r="E23" s="51"/>
      <c r="F23" s="52"/>
      <c r="G23" s="46">
        <v>0</v>
      </c>
      <c r="H23" s="46">
        <v>0</v>
      </c>
    </row>
    <row r="24" spans="1:8" s="26" customFormat="1" ht="12.75" customHeight="1">
      <c r="A24" s="31"/>
      <c r="B24" s="40" t="s">
        <v>25</v>
      </c>
      <c r="C24" s="47"/>
      <c r="D24" s="48" t="s">
        <v>26</v>
      </c>
      <c r="E24" s="51"/>
      <c r="F24" s="52"/>
      <c r="G24" s="46" t="s">
        <v>22</v>
      </c>
      <c r="H24" s="46" t="s">
        <v>22</v>
      </c>
    </row>
    <row r="25" spans="1:8" s="26" customFormat="1" ht="12.75" customHeight="1">
      <c r="A25" s="31"/>
      <c r="B25" s="40" t="s">
        <v>27</v>
      </c>
      <c r="C25" s="47"/>
      <c r="D25" s="48" t="s">
        <v>28</v>
      </c>
      <c r="E25" s="51"/>
      <c r="F25" s="42"/>
      <c r="G25" s="46" t="s">
        <v>22</v>
      </c>
      <c r="H25" s="46" t="s">
        <v>22</v>
      </c>
    </row>
    <row r="26" spans="1:8" s="26" customFormat="1" ht="12.75" customHeight="1">
      <c r="A26" s="31"/>
      <c r="B26" s="53" t="s">
        <v>29</v>
      </c>
      <c r="C26" s="47"/>
      <c r="D26" s="54" t="s">
        <v>30</v>
      </c>
      <c r="E26" s="49"/>
      <c r="F26" s="42"/>
      <c r="G26" s="46" t="s">
        <v>22</v>
      </c>
      <c r="H26" s="46" t="s">
        <v>22</v>
      </c>
    </row>
    <row r="27" spans="1:8" s="26" customFormat="1" ht="12.75" customHeight="1">
      <c r="A27" s="31"/>
      <c r="B27" s="55" t="s">
        <v>31</v>
      </c>
      <c r="C27" s="56" t="s">
        <v>32</v>
      </c>
      <c r="D27" s="57"/>
      <c r="E27" s="58"/>
      <c r="F27" s="42" t="s">
        <v>269</v>
      </c>
      <c r="G27" s="46">
        <f>SUM(G28:G36)</f>
        <v>1336919.75</v>
      </c>
      <c r="H27" s="46">
        <f>SUM(H28:H36)</f>
        <v>936516.98999999987</v>
      </c>
    </row>
    <row r="28" spans="1:8" s="26" customFormat="1" ht="12.75" customHeight="1">
      <c r="A28" s="31"/>
      <c r="B28" s="40" t="s">
        <v>33</v>
      </c>
      <c r="C28" s="47"/>
      <c r="D28" s="48" t="s">
        <v>34</v>
      </c>
      <c r="E28" s="51"/>
      <c r="F28" s="52"/>
      <c r="G28" s="46" t="s">
        <v>22</v>
      </c>
      <c r="H28" s="46" t="s">
        <v>22</v>
      </c>
    </row>
    <row r="29" spans="1:8" s="26" customFormat="1" ht="12.75" customHeight="1">
      <c r="A29" s="31"/>
      <c r="B29" s="40" t="s">
        <v>35</v>
      </c>
      <c r="C29" s="47"/>
      <c r="D29" s="48" t="s">
        <v>36</v>
      </c>
      <c r="E29" s="51"/>
      <c r="F29" s="52"/>
      <c r="G29" s="46">
        <v>1302733.99</v>
      </c>
      <c r="H29" s="46">
        <v>916282.82</v>
      </c>
    </row>
    <row r="30" spans="1:8" s="26" customFormat="1" ht="12.75" customHeight="1">
      <c r="A30" s="31"/>
      <c r="B30" s="40" t="s">
        <v>37</v>
      </c>
      <c r="C30" s="47"/>
      <c r="D30" s="48" t="s">
        <v>38</v>
      </c>
      <c r="E30" s="51"/>
      <c r="F30" s="52"/>
      <c r="G30" s="46" t="s">
        <v>22</v>
      </c>
      <c r="H30" s="46" t="s">
        <v>22</v>
      </c>
    </row>
    <row r="31" spans="1:8" s="26" customFormat="1" ht="12.75" customHeight="1">
      <c r="A31" s="31"/>
      <c r="B31" s="40" t="s">
        <v>39</v>
      </c>
      <c r="C31" s="47"/>
      <c r="D31" s="48" t="s">
        <v>40</v>
      </c>
      <c r="E31" s="51"/>
      <c r="F31" s="52"/>
      <c r="G31" s="46" t="s">
        <v>22</v>
      </c>
      <c r="H31" s="46" t="s">
        <v>22</v>
      </c>
    </row>
    <row r="32" spans="1:8" s="26" customFormat="1" ht="12.75" customHeight="1">
      <c r="A32" s="31"/>
      <c r="B32" s="40" t="s">
        <v>41</v>
      </c>
      <c r="C32" s="47"/>
      <c r="D32" s="48" t="s">
        <v>42</v>
      </c>
      <c r="E32" s="51"/>
      <c r="F32" s="52"/>
      <c r="G32" s="46">
        <v>3389.89</v>
      </c>
      <c r="H32" s="46">
        <v>2370.7199999999998</v>
      </c>
    </row>
    <row r="33" spans="1:8" s="26" customFormat="1" ht="12.75" customHeight="1">
      <c r="A33" s="31"/>
      <c r="B33" s="40" t="s">
        <v>43</v>
      </c>
      <c r="C33" s="47"/>
      <c r="D33" s="48" t="s">
        <v>44</v>
      </c>
      <c r="E33" s="51"/>
      <c r="F33" s="52"/>
      <c r="G33" s="46">
        <v>2000.27</v>
      </c>
      <c r="H33" s="46">
        <v>0</v>
      </c>
    </row>
    <row r="34" spans="1:8" s="26" customFormat="1" ht="12.75" customHeight="1">
      <c r="A34" s="31"/>
      <c r="B34" s="40" t="s">
        <v>45</v>
      </c>
      <c r="C34" s="47"/>
      <c r="D34" s="48" t="s">
        <v>46</v>
      </c>
      <c r="E34" s="51"/>
      <c r="F34" s="52"/>
      <c r="G34" s="46">
        <v>28795.599999999999</v>
      </c>
      <c r="H34" s="46">
        <v>17863.45</v>
      </c>
    </row>
    <row r="35" spans="1:8" s="26" customFormat="1" ht="12.75" customHeight="1">
      <c r="A35" s="31"/>
      <c r="B35" s="40" t="s">
        <v>47</v>
      </c>
      <c r="C35" s="59"/>
      <c r="D35" s="60" t="s">
        <v>48</v>
      </c>
      <c r="E35" s="61"/>
      <c r="F35" s="52"/>
      <c r="G35" s="46" t="s">
        <v>22</v>
      </c>
      <c r="H35" s="46" t="s">
        <v>22</v>
      </c>
    </row>
    <row r="36" spans="1:8" s="26" customFormat="1" ht="12.75" customHeight="1">
      <c r="A36" s="31"/>
      <c r="B36" s="40" t="s">
        <v>49</v>
      </c>
      <c r="C36" s="47"/>
      <c r="D36" s="48" t="s">
        <v>50</v>
      </c>
      <c r="E36" s="51"/>
      <c r="F36" s="42"/>
      <c r="G36" s="46">
        <v>0</v>
      </c>
      <c r="H36" s="46">
        <v>0</v>
      </c>
    </row>
    <row r="37" spans="1:8" s="26" customFormat="1" ht="12.75" customHeight="1">
      <c r="A37" s="31"/>
      <c r="B37" s="42" t="s">
        <v>51</v>
      </c>
      <c r="C37" s="62" t="s">
        <v>52</v>
      </c>
      <c r="D37" s="62"/>
      <c r="E37" s="63"/>
      <c r="F37" s="42"/>
      <c r="G37" s="46" t="s">
        <v>22</v>
      </c>
      <c r="H37" s="46" t="s">
        <v>22</v>
      </c>
    </row>
    <row r="38" spans="1:8" s="26" customFormat="1" ht="12.75" customHeight="1">
      <c r="A38" s="31"/>
      <c r="B38" s="42" t="s">
        <v>53</v>
      </c>
      <c r="C38" s="62" t="s">
        <v>54</v>
      </c>
      <c r="D38" s="62"/>
      <c r="E38" s="63"/>
      <c r="F38" s="52"/>
      <c r="G38" s="46" t="s">
        <v>22</v>
      </c>
      <c r="H38" s="46" t="s">
        <v>22</v>
      </c>
    </row>
    <row r="39" spans="1:8" s="26" customFormat="1" ht="12.75" customHeight="1">
      <c r="A39" s="31"/>
      <c r="B39" s="42" t="s">
        <v>55</v>
      </c>
      <c r="C39" s="62" t="s">
        <v>56</v>
      </c>
      <c r="D39" s="47"/>
      <c r="E39" s="64"/>
      <c r="F39" s="52"/>
      <c r="G39" s="46" t="s">
        <v>22</v>
      </c>
      <c r="H39" s="46" t="s">
        <v>22</v>
      </c>
    </row>
    <row r="40" spans="1:8" s="26" customFormat="1" ht="12.75" customHeight="1">
      <c r="A40" s="31"/>
      <c r="B40" s="36" t="s">
        <v>57</v>
      </c>
      <c r="C40" s="37" t="s">
        <v>58</v>
      </c>
      <c r="D40" s="38"/>
      <c r="E40" s="39"/>
      <c r="F40" s="52"/>
      <c r="G40" s="46" t="s">
        <v>22</v>
      </c>
      <c r="H40" s="46" t="s">
        <v>22</v>
      </c>
    </row>
    <row r="41" spans="1:8" s="26" customFormat="1" ht="12.75" customHeight="1">
      <c r="A41" s="31"/>
      <c r="B41" s="34" t="s">
        <v>59</v>
      </c>
      <c r="C41" s="65" t="s">
        <v>60</v>
      </c>
      <c r="D41" s="66"/>
      <c r="E41" s="67"/>
      <c r="F41" s="42"/>
      <c r="G41" s="41">
        <f>SUM(G42,G48,G49,G56,G57)</f>
        <v>279724.21000000002</v>
      </c>
      <c r="H41" s="41">
        <f>SUM(H42,H48,H49,H56,H57)</f>
        <v>95940.19</v>
      </c>
    </row>
    <row r="42" spans="1:8" s="26" customFormat="1" ht="12.75" customHeight="1">
      <c r="A42" s="31"/>
      <c r="B42" s="68" t="s">
        <v>18</v>
      </c>
      <c r="C42" s="69" t="s">
        <v>61</v>
      </c>
      <c r="D42" s="70"/>
      <c r="E42" s="71"/>
      <c r="F42" s="42"/>
      <c r="G42" s="46">
        <f>SUM(G43:G47)</f>
        <v>1096.5</v>
      </c>
      <c r="H42" s="46">
        <f>SUM(H43:H47)</f>
        <v>744.39</v>
      </c>
    </row>
    <row r="43" spans="1:8" s="26" customFormat="1" ht="12.75" customHeight="1">
      <c r="A43" s="31"/>
      <c r="B43" s="72" t="s">
        <v>20</v>
      </c>
      <c r="C43" s="59"/>
      <c r="D43" s="60" t="s">
        <v>62</v>
      </c>
      <c r="E43" s="61"/>
      <c r="F43" s="52"/>
      <c r="G43" s="46" t="s">
        <v>22</v>
      </c>
      <c r="H43" s="46" t="s">
        <v>22</v>
      </c>
    </row>
    <row r="44" spans="1:8" s="26" customFormat="1" ht="12.75" customHeight="1">
      <c r="A44" s="31"/>
      <c r="B44" s="72" t="s">
        <v>23</v>
      </c>
      <c r="C44" s="59"/>
      <c r="D44" s="60" t="s">
        <v>63</v>
      </c>
      <c r="E44" s="61"/>
      <c r="F44" s="52" t="s">
        <v>270</v>
      </c>
      <c r="G44" s="46">
        <v>1096.5</v>
      </c>
      <c r="H44" s="46">
        <v>744.39</v>
      </c>
    </row>
    <row r="45" spans="1:8" s="26" customFormat="1">
      <c r="A45" s="31"/>
      <c r="B45" s="72" t="s">
        <v>25</v>
      </c>
      <c r="C45" s="59"/>
      <c r="D45" s="60" t="s">
        <v>64</v>
      </c>
      <c r="E45" s="61"/>
      <c r="F45" s="52"/>
      <c r="G45" s="46" t="s">
        <v>22</v>
      </c>
      <c r="H45" s="46" t="s">
        <v>22</v>
      </c>
    </row>
    <row r="46" spans="1:8" s="26" customFormat="1">
      <c r="A46" s="31"/>
      <c r="B46" s="72" t="s">
        <v>27</v>
      </c>
      <c r="C46" s="59"/>
      <c r="D46" s="60" t="s">
        <v>65</v>
      </c>
      <c r="E46" s="61"/>
      <c r="F46" s="52"/>
      <c r="G46" s="46" t="s">
        <v>22</v>
      </c>
      <c r="H46" s="46" t="s">
        <v>22</v>
      </c>
    </row>
    <row r="47" spans="1:8" s="26" customFormat="1" ht="12.75" customHeight="1">
      <c r="A47" s="31"/>
      <c r="B47" s="72" t="s">
        <v>29</v>
      </c>
      <c r="C47" s="66"/>
      <c r="D47" s="144" t="s">
        <v>66</v>
      </c>
      <c r="E47" s="145"/>
      <c r="F47" s="52"/>
      <c r="G47" s="46" t="s">
        <v>22</v>
      </c>
      <c r="H47" s="46" t="s">
        <v>22</v>
      </c>
    </row>
    <row r="48" spans="1:8" s="26" customFormat="1" ht="12.75" customHeight="1">
      <c r="A48" s="31"/>
      <c r="B48" s="68" t="s">
        <v>31</v>
      </c>
      <c r="C48" s="73" t="s">
        <v>67</v>
      </c>
      <c r="D48" s="74"/>
      <c r="E48" s="75"/>
      <c r="F48" s="42" t="s">
        <v>271</v>
      </c>
      <c r="G48" s="46">
        <v>0</v>
      </c>
      <c r="H48" s="46">
        <v>0</v>
      </c>
    </row>
    <row r="49" spans="1:8" s="26" customFormat="1" ht="12.75" customHeight="1">
      <c r="A49" s="31"/>
      <c r="B49" s="68" t="s">
        <v>51</v>
      </c>
      <c r="C49" s="69" t="s">
        <v>68</v>
      </c>
      <c r="D49" s="70"/>
      <c r="E49" s="71"/>
      <c r="F49" s="42" t="s">
        <v>272</v>
      </c>
      <c r="G49" s="46">
        <f>SUM(G50:G55)</f>
        <v>248215.35</v>
      </c>
      <c r="H49" s="46">
        <f>SUM(H50:H55)</f>
        <v>83719.820000000007</v>
      </c>
    </row>
    <row r="50" spans="1:8" s="26" customFormat="1" ht="12.75" customHeight="1">
      <c r="A50" s="31"/>
      <c r="B50" s="72" t="s">
        <v>69</v>
      </c>
      <c r="C50" s="70"/>
      <c r="D50" s="76" t="s">
        <v>70</v>
      </c>
      <c r="E50" s="77"/>
      <c r="F50" s="42"/>
      <c r="G50" s="46" t="s">
        <v>22</v>
      </c>
      <c r="H50" s="46" t="s">
        <v>22</v>
      </c>
    </row>
    <row r="51" spans="1:8" s="26" customFormat="1" ht="12.75" customHeight="1">
      <c r="A51" s="31"/>
      <c r="B51" s="78" t="s">
        <v>71</v>
      </c>
      <c r="C51" s="59"/>
      <c r="D51" s="60" t="s">
        <v>72</v>
      </c>
      <c r="E51" s="79"/>
      <c r="F51" s="80"/>
      <c r="G51" s="46" t="s">
        <v>22</v>
      </c>
      <c r="H51" s="46" t="s">
        <v>22</v>
      </c>
    </row>
    <row r="52" spans="1:8" s="26" customFormat="1" ht="12.75" customHeight="1">
      <c r="A52" s="31"/>
      <c r="B52" s="72" t="s">
        <v>73</v>
      </c>
      <c r="C52" s="59"/>
      <c r="D52" s="60" t="s">
        <v>74</v>
      </c>
      <c r="E52" s="61"/>
      <c r="F52" s="42"/>
      <c r="G52" s="46">
        <v>15871.61</v>
      </c>
      <c r="H52" s="46">
        <v>145.68</v>
      </c>
    </row>
    <row r="53" spans="1:8" s="26" customFormat="1" ht="12.75" customHeight="1">
      <c r="A53" s="31"/>
      <c r="B53" s="72" t="s">
        <v>75</v>
      </c>
      <c r="C53" s="59"/>
      <c r="D53" s="144" t="s">
        <v>76</v>
      </c>
      <c r="E53" s="145"/>
      <c r="F53" s="42"/>
      <c r="G53" s="46">
        <v>4277.93</v>
      </c>
      <c r="H53" s="46">
        <v>3439.76</v>
      </c>
    </row>
    <row r="54" spans="1:8" s="26" customFormat="1" ht="12.75" customHeight="1">
      <c r="A54" s="31"/>
      <c r="B54" s="72" t="s">
        <v>77</v>
      </c>
      <c r="C54" s="59"/>
      <c r="D54" s="60" t="s">
        <v>78</v>
      </c>
      <c r="E54" s="61"/>
      <c r="F54" s="42"/>
      <c r="G54" s="46">
        <v>228065.81</v>
      </c>
      <c r="H54" s="46">
        <v>79191.47</v>
      </c>
    </row>
    <row r="55" spans="1:8" s="26" customFormat="1" ht="12.75" customHeight="1">
      <c r="A55" s="31"/>
      <c r="B55" s="72" t="s">
        <v>79</v>
      </c>
      <c r="C55" s="59"/>
      <c r="D55" s="60" t="s">
        <v>80</v>
      </c>
      <c r="E55" s="61"/>
      <c r="F55" s="42"/>
      <c r="G55" s="46">
        <v>0</v>
      </c>
      <c r="H55" s="46">
        <v>942.91</v>
      </c>
    </row>
    <row r="56" spans="1:8" s="26" customFormat="1" ht="12.75" customHeight="1">
      <c r="A56" s="31"/>
      <c r="B56" s="68" t="s">
        <v>53</v>
      </c>
      <c r="C56" s="81" t="s">
        <v>81</v>
      </c>
      <c r="D56" s="81"/>
      <c r="E56" s="82"/>
      <c r="F56" s="42"/>
      <c r="G56" s="46" t="s">
        <v>22</v>
      </c>
      <c r="H56" s="46" t="s">
        <v>22</v>
      </c>
    </row>
    <row r="57" spans="1:8" s="26" customFormat="1" ht="12.75" customHeight="1">
      <c r="A57" s="31"/>
      <c r="B57" s="68" t="s">
        <v>55</v>
      </c>
      <c r="C57" s="81" t="s">
        <v>82</v>
      </c>
      <c r="D57" s="81"/>
      <c r="E57" s="82"/>
      <c r="F57" s="42" t="s">
        <v>273</v>
      </c>
      <c r="G57" s="46">
        <v>30412.36</v>
      </c>
      <c r="H57" s="46">
        <v>11475.98</v>
      </c>
    </row>
    <row r="58" spans="1:8" s="26" customFormat="1" ht="12.75" customHeight="1">
      <c r="A58" s="31"/>
      <c r="B58" s="42"/>
      <c r="C58" s="56" t="s">
        <v>83</v>
      </c>
      <c r="D58" s="57"/>
      <c r="E58" s="58"/>
      <c r="F58" s="42"/>
      <c r="G58" s="46">
        <f>SUM(G20,G40,G41)</f>
        <v>1616643.96</v>
      </c>
      <c r="H58" s="46">
        <f>SUM(H20,H40,H41)</f>
        <v>1032457.1799999999</v>
      </c>
    </row>
    <row r="59" spans="1:8" s="26" customFormat="1" ht="12.75" customHeight="1">
      <c r="A59" s="31"/>
      <c r="B59" s="36" t="s">
        <v>84</v>
      </c>
      <c r="C59" s="37" t="s">
        <v>85</v>
      </c>
      <c r="D59" s="37"/>
      <c r="E59" s="83"/>
      <c r="F59" s="42" t="s">
        <v>274</v>
      </c>
      <c r="G59" s="41">
        <f>SUM(G60:G63)</f>
        <v>1375002.7399999998</v>
      </c>
      <c r="H59" s="41">
        <f>SUM(H60:H63)</f>
        <v>946455.92</v>
      </c>
    </row>
    <row r="60" spans="1:8" s="26" customFormat="1" ht="12.75" customHeight="1">
      <c r="A60" s="31"/>
      <c r="B60" s="42" t="s">
        <v>18</v>
      </c>
      <c r="C60" s="62" t="s">
        <v>86</v>
      </c>
      <c r="D60" s="62"/>
      <c r="E60" s="63"/>
      <c r="F60" s="42"/>
      <c r="G60" s="46">
        <v>34324.910000000003</v>
      </c>
      <c r="H60" s="46">
        <v>12923.26</v>
      </c>
    </row>
    <row r="61" spans="1:8" s="26" customFormat="1" ht="12.75" customHeight="1">
      <c r="A61" s="31"/>
      <c r="B61" s="55" t="s">
        <v>31</v>
      </c>
      <c r="C61" s="56" t="s">
        <v>87</v>
      </c>
      <c r="D61" s="57"/>
      <c r="E61" s="58"/>
      <c r="F61" s="55"/>
      <c r="G61" s="46">
        <v>1122941.96</v>
      </c>
      <c r="H61" s="46">
        <v>731239.13</v>
      </c>
    </row>
    <row r="62" spans="1:8" s="26" customFormat="1" ht="12.75" customHeight="1">
      <c r="A62" s="31"/>
      <c r="B62" s="42" t="s">
        <v>51</v>
      </c>
      <c r="C62" s="133" t="s">
        <v>88</v>
      </c>
      <c r="D62" s="134"/>
      <c r="E62" s="135"/>
      <c r="F62" s="42"/>
      <c r="G62" s="46">
        <v>192040.17</v>
      </c>
      <c r="H62" s="46">
        <v>193739.66</v>
      </c>
    </row>
    <row r="63" spans="1:8" s="26" customFormat="1" ht="12.75" customHeight="1">
      <c r="A63" s="31"/>
      <c r="B63" s="42" t="s">
        <v>89</v>
      </c>
      <c r="C63" s="62" t="s">
        <v>90</v>
      </c>
      <c r="D63" s="47"/>
      <c r="E63" s="64"/>
      <c r="F63" s="42"/>
      <c r="G63" s="46">
        <v>25695.7</v>
      </c>
      <c r="H63" s="46">
        <v>8553.8700000000008</v>
      </c>
    </row>
    <row r="64" spans="1:8" s="26" customFormat="1" ht="12.75" customHeight="1">
      <c r="A64" s="31"/>
      <c r="B64" s="36" t="s">
        <v>91</v>
      </c>
      <c r="C64" s="37" t="s">
        <v>92</v>
      </c>
      <c r="D64" s="38"/>
      <c r="E64" s="39"/>
      <c r="F64" s="42"/>
      <c r="G64" s="41">
        <f>SUM(G65,G69)</f>
        <v>223455.49</v>
      </c>
      <c r="H64" s="41">
        <f>SUM(H65,H69)</f>
        <v>83043.759999999995</v>
      </c>
    </row>
    <row r="65" spans="1:8" s="26" customFormat="1" ht="12.75" customHeight="1">
      <c r="A65" s="31"/>
      <c r="B65" s="42" t="s">
        <v>18</v>
      </c>
      <c r="C65" s="43" t="s">
        <v>93</v>
      </c>
      <c r="D65" s="84"/>
      <c r="E65" s="85"/>
      <c r="F65" s="42"/>
      <c r="G65" s="46">
        <f>SUM(G66:G68)</f>
        <v>0</v>
      </c>
      <c r="H65" s="46">
        <f>SUM(H66:H68)</f>
        <v>0</v>
      </c>
    </row>
    <row r="66" spans="1:8" s="26" customFormat="1">
      <c r="A66" s="31"/>
      <c r="B66" s="40" t="s">
        <v>20</v>
      </c>
      <c r="C66" s="86"/>
      <c r="D66" s="48" t="s">
        <v>94</v>
      </c>
      <c r="E66" s="87"/>
      <c r="F66" s="42"/>
      <c r="G66" s="46" t="s">
        <v>22</v>
      </c>
      <c r="H66" s="46" t="s">
        <v>22</v>
      </c>
    </row>
    <row r="67" spans="1:8" s="26" customFormat="1" ht="12.75" customHeight="1">
      <c r="A67" s="31"/>
      <c r="B67" s="40" t="s">
        <v>23</v>
      </c>
      <c r="C67" s="47"/>
      <c r="D67" s="48" t="s">
        <v>95</v>
      </c>
      <c r="E67" s="51"/>
      <c r="F67" s="42" t="s">
        <v>275</v>
      </c>
      <c r="G67" s="46" t="s">
        <v>22</v>
      </c>
      <c r="H67" s="46" t="s">
        <v>22</v>
      </c>
    </row>
    <row r="68" spans="1:8" s="26" customFormat="1" ht="12.75" customHeight="1">
      <c r="A68" s="31"/>
      <c r="B68" s="40" t="s">
        <v>96</v>
      </c>
      <c r="C68" s="47"/>
      <c r="D68" s="48" t="s">
        <v>97</v>
      </c>
      <c r="E68" s="51"/>
      <c r="F68" s="52"/>
      <c r="G68" s="46" t="s">
        <v>22</v>
      </c>
      <c r="H68" s="46" t="s">
        <v>22</v>
      </c>
    </row>
    <row r="69" spans="1:8" s="22" customFormat="1" ht="12.75" customHeight="1">
      <c r="A69" s="31"/>
      <c r="B69" s="68" t="s">
        <v>31</v>
      </c>
      <c r="C69" s="88" t="s">
        <v>98</v>
      </c>
      <c r="D69" s="89"/>
      <c r="E69" s="90"/>
      <c r="F69" s="68" t="s">
        <v>276</v>
      </c>
      <c r="G69" s="46">
        <f>SUM(G70:G75,G78:G83)</f>
        <v>223455.49</v>
      </c>
      <c r="H69" s="46">
        <f>SUM(H70:H75,H78:H83)</f>
        <v>83043.759999999995</v>
      </c>
    </row>
    <row r="70" spans="1:8" s="26" customFormat="1" ht="12.75" customHeight="1">
      <c r="A70" s="31"/>
      <c r="B70" s="40" t="s">
        <v>33</v>
      </c>
      <c r="C70" s="47"/>
      <c r="D70" s="48" t="s">
        <v>99</v>
      </c>
      <c r="E70" s="49"/>
      <c r="F70" s="42"/>
      <c r="G70" s="46" t="s">
        <v>22</v>
      </c>
      <c r="H70" s="46" t="s">
        <v>22</v>
      </c>
    </row>
    <row r="71" spans="1:8" s="26" customFormat="1" ht="12.75" customHeight="1">
      <c r="A71" s="31"/>
      <c r="B71" s="40" t="s">
        <v>35</v>
      </c>
      <c r="C71" s="86"/>
      <c r="D71" s="48" t="s">
        <v>100</v>
      </c>
      <c r="E71" s="87"/>
      <c r="F71" s="42"/>
      <c r="G71" s="46" t="s">
        <v>22</v>
      </c>
      <c r="H71" s="46" t="s">
        <v>22</v>
      </c>
    </row>
    <row r="72" spans="1:8" s="26" customFormat="1">
      <c r="A72" s="31"/>
      <c r="B72" s="40" t="s">
        <v>37</v>
      </c>
      <c r="C72" s="86"/>
      <c r="D72" s="48" t="s">
        <v>101</v>
      </c>
      <c r="E72" s="87"/>
      <c r="F72" s="42"/>
      <c r="G72" s="46" t="s">
        <v>22</v>
      </c>
      <c r="H72" s="46" t="s">
        <v>22</v>
      </c>
    </row>
    <row r="73" spans="1:8" s="26" customFormat="1">
      <c r="A73" s="31"/>
      <c r="B73" s="91" t="s">
        <v>39</v>
      </c>
      <c r="C73" s="70"/>
      <c r="D73" s="92" t="s">
        <v>102</v>
      </c>
      <c r="E73" s="77"/>
      <c r="F73" s="42"/>
      <c r="G73" s="46" t="s">
        <v>22</v>
      </c>
      <c r="H73" s="46" t="s">
        <v>22</v>
      </c>
    </row>
    <row r="74" spans="1:8" s="26" customFormat="1">
      <c r="A74" s="31"/>
      <c r="B74" s="42" t="s">
        <v>41</v>
      </c>
      <c r="C74" s="54"/>
      <c r="D74" s="54" t="s">
        <v>103</v>
      </c>
      <c r="E74" s="49"/>
      <c r="F74" s="93"/>
      <c r="G74" s="46" t="s">
        <v>22</v>
      </c>
      <c r="H74" s="46" t="s">
        <v>22</v>
      </c>
    </row>
    <row r="75" spans="1:8" s="26" customFormat="1" ht="12.75" customHeight="1">
      <c r="A75" s="31"/>
      <c r="B75" s="94" t="s">
        <v>43</v>
      </c>
      <c r="C75" s="89"/>
      <c r="D75" s="95" t="s">
        <v>104</v>
      </c>
      <c r="E75" s="96"/>
      <c r="F75" s="42"/>
      <c r="G75" s="46">
        <f>SUM(G76,G77)</f>
        <v>0</v>
      </c>
      <c r="H75" s="46">
        <f>SUM(H76,H77)</f>
        <v>0</v>
      </c>
    </row>
    <row r="76" spans="1:8" s="26" customFormat="1" ht="12.75" customHeight="1">
      <c r="A76" s="31"/>
      <c r="B76" s="72" t="s">
        <v>105</v>
      </c>
      <c r="C76" s="59"/>
      <c r="D76" s="79"/>
      <c r="E76" s="61" t="s">
        <v>106</v>
      </c>
      <c r="F76" s="42"/>
      <c r="G76" s="46" t="s">
        <v>22</v>
      </c>
      <c r="H76" s="46" t="s">
        <v>22</v>
      </c>
    </row>
    <row r="77" spans="1:8" s="26" customFormat="1" ht="12.75" customHeight="1">
      <c r="A77" s="31"/>
      <c r="B77" s="72" t="s">
        <v>107</v>
      </c>
      <c r="C77" s="59"/>
      <c r="D77" s="79"/>
      <c r="E77" s="61" t="s">
        <v>108</v>
      </c>
      <c r="F77" s="52"/>
      <c r="G77" s="46" t="s">
        <v>22</v>
      </c>
      <c r="H77" s="46" t="s">
        <v>22</v>
      </c>
    </row>
    <row r="78" spans="1:8" s="26" customFormat="1" ht="12.75" customHeight="1">
      <c r="A78" s="31"/>
      <c r="B78" s="72" t="s">
        <v>45</v>
      </c>
      <c r="C78" s="74"/>
      <c r="D78" s="97" t="s">
        <v>109</v>
      </c>
      <c r="E78" s="98"/>
      <c r="F78" s="52"/>
      <c r="G78" s="46" t="s">
        <v>22</v>
      </c>
      <c r="H78" s="46" t="s">
        <v>22</v>
      </c>
    </row>
    <row r="79" spans="1:8" s="26" customFormat="1" ht="12.75" customHeight="1">
      <c r="A79" s="31"/>
      <c r="B79" s="72" t="s">
        <v>47</v>
      </c>
      <c r="C79" s="99"/>
      <c r="D79" s="60" t="s">
        <v>110</v>
      </c>
      <c r="E79" s="100"/>
      <c r="F79" s="42"/>
      <c r="G79" s="46" t="s">
        <v>22</v>
      </c>
      <c r="H79" s="46" t="s">
        <v>22</v>
      </c>
    </row>
    <row r="80" spans="1:8" s="26" customFormat="1" ht="12.75" customHeight="1">
      <c r="A80" s="31"/>
      <c r="B80" s="72" t="s">
        <v>49</v>
      </c>
      <c r="C80" s="47"/>
      <c r="D80" s="48" t="s">
        <v>111</v>
      </c>
      <c r="E80" s="51"/>
      <c r="F80" s="42"/>
      <c r="G80" s="46">
        <v>9749.86</v>
      </c>
      <c r="H80" s="46">
        <v>2630.96</v>
      </c>
    </row>
    <row r="81" spans="1:8" s="26" customFormat="1" ht="12.75" customHeight="1">
      <c r="A81" s="31"/>
      <c r="B81" s="72" t="s">
        <v>112</v>
      </c>
      <c r="C81" s="47"/>
      <c r="D81" s="48" t="s">
        <v>113</v>
      </c>
      <c r="E81" s="51"/>
      <c r="F81" s="42"/>
      <c r="G81" s="46">
        <v>123817.76</v>
      </c>
      <c r="H81" s="46">
        <v>0.01</v>
      </c>
    </row>
    <row r="82" spans="1:8" s="26" customFormat="1" ht="12.75" customHeight="1">
      <c r="A82" s="31"/>
      <c r="B82" s="40" t="s">
        <v>114</v>
      </c>
      <c r="C82" s="59"/>
      <c r="D82" s="60" t="s">
        <v>115</v>
      </c>
      <c r="E82" s="61"/>
      <c r="F82" s="42"/>
      <c r="G82" s="46">
        <v>89887.87</v>
      </c>
      <c r="H82" s="46">
        <v>80412.789999999994</v>
      </c>
    </row>
    <row r="83" spans="1:8" s="26" customFormat="1" ht="12.75" customHeight="1">
      <c r="A83" s="31"/>
      <c r="B83" s="40" t="s">
        <v>116</v>
      </c>
      <c r="C83" s="47"/>
      <c r="D83" s="48" t="s">
        <v>117</v>
      </c>
      <c r="E83" s="51"/>
      <c r="F83" s="52"/>
      <c r="G83" s="46" t="s">
        <v>22</v>
      </c>
      <c r="H83" s="46" t="s">
        <v>22</v>
      </c>
    </row>
    <row r="84" spans="1:8" s="26" customFormat="1" ht="12.75" customHeight="1">
      <c r="A84" s="31"/>
      <c r="B84" s="36" t="s">
        <v>118</v>
      </c>
      <c r="C84" s="101" t="s">
        <v>119</v>
      </c>
      <c r="D84" s="102"/>
      <c r="E84" s="103"/>
      <c r="F84" s="52" t="s">
        <v>277</v>
      </c>
      <c r="G84" s="41">
        <f>SUM(G85,G86,G89,G90)</f>
        <v>18185.73</v>
      </c>
      <c r="H84" s="41">
        <f>SUM(H85,H86,H89,H90)</f>
        <v>2957.5000000004402</v>
      </c>
    </row>
    <row r="85" spans="1:8" s="26" customFormat="1" ht="12.75" customHeight="1">
      <c r="A85" s="31"/>
      <c r="B85" s="42" t="s">
        <v>18</v>
      </c>
      <c r="C85" s="62" t="s">
        <v>120</v>
      </c>
      <c r="D85" s="47"/>
      <c r="E85" s="64"/>
      <c r="F85" s="52"/>
      <c r="G85" s="46" t="s">
        <v>22</v>
      </c>
      <c r="H85" s="46" t="s">
        <v>22</v>
      </c>
    </row>
    <row r="86" spans="1:8" s="26" customFormat="1" ht="12.75" customHeight="1">
      <c r="A86" s="31"/>
      <c r="B86" s="42" t="s">
        <v>31</v>
      </c>
      <c r="C86" s="43" t="s">
        <v>121</v>
      </c>
      <c r="D86" s="84"/>
      <c r="E86" s="85"/>
      <c r="F86" s="42"/>
      <c r="G86" s="46">
        <f>SUM(G87,G88)</f>
        <v>0</v>
      </c>
      <c r="H86" s="46">
        <f>SUM(H87,H88)</f>
        <v>0</v>
      </c>
    </row>
    <row r="87" spans="1:8" s="26" customFormat="1" ht="12.75" customHeight="1">
      <c r="A87" s="31"/>
      <c r="B87" s="40" t="s">
        <v>33</v>
      </c>
      <c r="C87" s="47"/>
      <c r="D87" s="48" t="s">
        <v>122</v>
      </c>
      <c r="E87" s="51"/>
      <c r="F87" s="42"/>
      <c r="G87" s="46" t="s">
        <v>22</v>
      </c>
      <c r="H87" s="46" t="s">
        <v>22</v>
      </c>
    </row>
    <row r="88" spans="1:8" s="26" customFormat="1" ht="12.75" customHeight="1">
      <c r="A88" s="31"/>
      <c r="B88" s="40" t="s">
        <v>35</v>
      </c>
      <c r="C88" s="47"/>
      <c r="D88" s="48" t="s">
        <v>123</v>
      </c>
      <c r="E88" s="51"/>
      <c r="F88" s="42"/>
      <c r="G88" s="46" t="s">
        <v>22</v>
      </c>
      <c r="H88" s="46" t="s">
        <v>22</v>
      </c>
    </row>
    <row r="89" spans="1:8" s="26" customFormat="1" ht="12.75" customHeight="1">
      <c r="A89" s="31"/>
      <c r="B89" s="68" t="s">
        <v>51</v>
      </c>
      <c r="C89" s="79" t="s">
        <v>124</v>
      </c>
      <c r="D89" s="79"/>
      <c r="E89" s="104"/>
      <c r="F89" s="42"/>
      <c r="G89" s="46" t="s">
        <v>22</v>
      </c>
      <c r="H89" s="46" t="s">
        <v>22</v>
      </c>
    </row>
    <row r="90" spans="1:8" s="26" customFormat="1" ht="12.75" customHeight="1">
      <c r="A90" s="31"/>
      <c r="B90" s="55" t="s">
        <v>53</v>
      </c>
      <c r="C90" s="56" t="s">
        <v>125</v>
      </c>
      <c r="D90" s="57"/>
      <c r="E90" s="58"/>
      <c r="F90" s="42"/>
      <c r="G90" s="46">
        <f>SUM(G91:G92)</f>
        <v>18185.73</v>
      </c>
      <c r="H90" s="46">
        <f>SUM(H91:H92)</f>
        <v>2957.5000000004402</v>
      </c>
    </row>
    <row r="91" spans="1:8" s="26" customFormat="1" ht="12.75" customHeight="1">
      <c r="A91" s="31"/>
      <c r="B91" s="40" t="s">
        <v>126</v>
      </c>
      <c r="C91" s="38"/>
      <c r="D91" s="48" t="s">
        <v>127</v>
      </c>
      <c r="E91" s="105"/>
      <c r="F91" s="52"/>
      <c r="G91" s="46">
        <v>15228.23</v>
      </c>
      <c r="H91" s="46">
        <v>196.72000000044</v>
      </c>
    </row>
    <row r="92" spans="1:8" s="26" customFormat="1" ht="12.75" customHeight="1">
      <c r="A92" s="31"/>
      <c r="B92" s="40" t="s">
        <v>128</v>
      </c>
      <c r="C92" s="38"/>
      <c r="D92" s="48" t="s">
        <v>129</v>
      </c>
      <c r="E92" s="105"/>
      <c r="F92" s="52"/>
      <c r="G92" s="46">
        <v>2957.5</v>
      </c>
      <c r="H92" s="46">
        <v>2760.78</v>
      </c>
    </row>
    <row r="93" spans="1:8" s="26" customFormat="1" ht="12.75" customHeight="1">
      <c r="A93" s="31"/>
      <c r="B93" s="36" t="s">
        <v>130</v>
      </c>
      <c r="C93" s="101" t="s">
        <v>131</v>
      </c>
      <c r="D93" s="103"/>
      <c r="E93" s="103"/>
      <c r="F93" s="52"/>
      <c r="G93" s="41"/>
      <c r="H93" s="41"/>
    </row>
    <row r="94" spans="1:8" s="26" customFormat="1" ht="25.5" customHeight="1">
      <c r="A94" s="31"/>
      <c r="B94" s="36"/>
      <c r="C94" s="149" t="s">
        <v>132</v>
      </c>
      <c r="D94" s="144"/>
      <c r="E94" s="145"/>
      <c r="F94" s="42"/>
      <c r="G94" s="106">
        <f>SUM(G59,G64,G84,G93)</f>
        <v>1616643.9599999997</v>
      </c>
      <c r="H94" s="106">
        <f>SUM(H59,H64,H84,H93)</f>
        <v>1032457.1800000005</v>
      </c>
    </row>
    <row r="95" spans="1:8" s="26" customFormat="1">
      <c r="A95" s="31"/>
      <c r="B95" s="107"/>
      <c r="C95" s="28"/>
      <c r="D95" s="28"/>
      <c r="E95" s="28"/>
      <c r="F95" s="28"/>
    </row>
    <row r="96" spans="1:8" s="26" customFormat="1" ht="12.75" customHeight="1">
      <c r="A96" s="31"/>
      <c r="B96" s="150" t="s">
        <v>133</v>
      </c>
      <c r="C96" s="150"/>
      <c r="D96" s="150"/>
      <c r="E96" s="150"/>
      <c r="F96" s="108"/>
      <c r="G96" s="151" t="s">
        <v>134</v>
      </c>
      <c r="H96" s="151"/>
    </row>
    <row r="97" spans="1:8" s="26" customFormat="1" ht="12.75" customHeight="1">
      <c r="A97" s="31"/>
      <c r="B97" s="152" t="s">
        <v>135</v>
      </c>
      <c r="C97" s="152"/>
      <c r="D97" s="152"/>
      <c r="E97" s="152"/>
      <c r="F97" s="26" t="s">
        <v>136</v>
      </c>
      <c r="G97" s="127" t="s">
        <v>137</v>
      </c>
      <c r="H97" s="127"/>
    </row>
    <row r="98" spans="1:8" s="26" customFormat="1">
      <c r="A98" s="31"/>
      <c r="B98" s="27"/>
      <c r="C98" s="27"/>
      <c r="D98" s="27"/>
      <c r="E98" s="27"/>
      <c r="F98" s="27"/>
      <c r="G98" s="27"/>
      <c r="H98" s="27"/>
    </row>
    <row r="99" spans="1:8" s="26" customFormat="1" ht="12.75" customHeight="1">
      <c r="A99" s="31"/>
      <c r="B99" s="153" t="s">
        <v>138</v>
      </c>
      <c r="C99" s="153"/>
      <c r="D99" s="153"/>
      <c r="E99" s="153"/>
      <c r="F99" s="109"/>
      <c r="G99" s="154" t="s">
        <v>139</v>
      </c>
      <c r="H99" s="154"/>
    </row>
    <row r="100" spans="1:8" s="26" customFormat="1" ht="12.75" customHeight="1">
      <c r="A100" s="31"/>
      <c r="B100" s="147" t="s">
        <v>140</v>
      </c>
      <c r="C100" s="147"/>
      <c r="D100" s="147"/>
      <c r="E100" s="147"/>
      <c r="F100" s="22" t="s">
        <v>136</v>
      </c>
      <c r="G100" s="148" t="s">
        <v>137</v>
      </c>
      <c r="H100" s="148"/>
    </row>
    <row r="101" spans="1:8" s="26" customFormat="1">
      <c r="A101" s="31"/>
    </row>
    <row r="102" spans="1:8" s="26" customFormat="1">
      <c r="A102" s="31"/>
    </row>
    <row r="103" spans="1:8" s="26" customFormat="1">
      <c r="A103" s="31"/>
    </row>
    <row r="104" spans="1:8" s="26" customFormat="1">
      <c r="A104" s="31"/>
    </row>
    <row r="105" spans="1:8" s="26" customFormat="1">
      <c r="A105" s="31"/>
    </row>
    <row r="106" spans="1:8" s="26" customFormat="1">
      <c r="A106" s="31"/>
    </row>
    <row r="107" spans="1:8" s="26" customFormat="1">
      <c r="A107" s="31"/>
    </row>
    <row r="108" spans="1:8" s="26" customFormat="1">
      <c r="A108" s="31"/>
    </row>
    <row r="109" spans="1:8" s="26" customFormat="1">
      <c r="A109" s="31"/>
    </row>
    <row r="110" spans="1:8" s="26" customFormat="1">
      <c r="A110" s="31"/>
    </row>
    <row r="111" spans="1:8" s="26" customFormat="1">
      <c r="A111" s="31"/>
    </row>
    <row r="112" spans="1:8" s="26" customFormat="1">
      <c r="A112" s="31"/>
    </row>
    <row r="113" spans="1:1" s="26" customFormat="1">
      <c r="A113" s="31"/>
    </row>
    <row r="114" spans="1:1" s="26" customFormat="1">
      <c r="A114" s="31"/>
    </row>
    <row r="115" spans="1:1" s="26" customFormat="1">
      <c r="A115" s="31"/>
    </row>
    <row r="116" spans="1:1" s="26" customFormat="1">
      <c r="A116" s="31"/>
    </row>
    <row r="117" spans="1:1" s="26" customFormat="1">
      <c r="A117" s="31"/>
    </row>
    <row r="118" spans="1:1" s="26" customFormat="1">
      <c r="A118" s="31"/>
    </row>
    <row r="119" spans="1:1" s="26" customFormat="1">
      <c r="A119"/>
    </row>
  </sheetData>
  <mergeCells count="27">
    <mergeCell ref="B9:J9"/>
    <mergeCell ref="B100:E100"/>
    <mergeCell ref="G100:H100"/>
    <mergeCell ref="C94:E94"/>
    <mergeCell ref="B96:E96"/>
    <mergeCell ref="G96:H96"/>
    <mergeCell ref="B97:E97"/>
    <mergeCell ref="G97:H97"/>
    <mergeCell ref="B99:E99"/>
    <mergeCell ref="G99:H99"/>
    <mergeCell ref="C62:E62"/>
    <mergeCell ref="B10:H11"/>
    <mergeCell ref="B12:F12"/>
    <mergeCell ref="B13:H13"/>
    <mergeCell ref="B14:H14"/>
    <mergeCell ref="B16:H16"/>
    <mergeCell ref="B17:H17"/>
    <mergeCell ref="E18:H18"/>
    <mergeCell ref="C19:E19"/>
    <mergeCell ref="D47:E47"/>
    <mergeCell ref="D53:E53"/>
    <mergeCell ref="B8:H8"/>
    <mergeCell ref="B1:H1"/>
    <mergeCell ref="F2:H2"/>
    <mergeCell ref="F3:H3"/>
    <mergeCell ref="B5:H6"/>
    <mergeCell ref="B7:H7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B96FD-3A1A-4B41-986C-7E35257FA0D4}">
  <dimension ref="B1:J64"/>
  <sheetViews>
    <sheetView workbookViewId="0">
      <selection activeCell="O20" sqref="O20"/>
    </sheetView>
  </sheetViews>
  <sheetFormatPr defaultRowHeight="12.75"/>
  <cols>
    <col min="1" max="1" width="3.140625" style="18" customWidth="1"/>
    <col min="2" max="2" width="8" style="18" customWidth="1"/>
    <col min="3" max="3" width="1.5703125" style="18" hidden="1" customWidth="1"/>
    <col min="4" max="4" width="30.140625" style="18" customWidth="1"/>
    <col min="5" max="5" width="18.28515625" style="18" customWidth="1"/>
    <col min="6" max="6" width="9.140625" style="18" hidden="1" customWidth="1"/>
    <col min="7" max="7" width="11.7109375" style="18" customWidth="1"/>
    <col min="8" max="8" width="13.140625" style="18" customWidth="1"/>
    <col min="9" max="9" width="14.7109375" style="18" customWidth="1"/>
    <col min="10" max="10" width="15.85546875" style="18" customWidth="1"/>
    <col min="11" max="16384" width="9.140625" style="18"/>
  </cols>
  <sheetData>
    <row r="1" spans="2:10" ht="30" customHeight="1">
      <c r="B1" s="189" t="s">
        <v>0</v>
      </c>
      <c r="C1" s="189"/>
      <c r="D1" s="189"/>
      <c r="E1" s="189"/>
      <c r="F1" s="189"/>
      <c r="G1" s="189"/>
      <c r="H1" s="189"/>
      <c r="I1" s="189"/>
      <c r="J1" s="189"/>
    </row>
    <row r="2" spans="2:10" ht="15.75" customHeight="1">
      <c r="E2" s="19"/>
      <c r="H2" s="4" t="s">
        <v>181</v>
      </c>
      <c r="I2" s="20"/>
      <c r="J2" s="20"/>
    </row>
    <row r="3" spans="2:10" ht="15.75" customHeight="1">
      <c r="H3" s="4" t="s">
        <v>2</v>
      </c>
      <c r="I3" s="20"/>
      <c r="J3" s="20"/>
    </row>
    <row r="4" spans="2:10" ht="4.5" customHeight="1"/>
    <row r="5" spans="2:10" ht="15.75" customHeight="1">
      <c r="B5" s="190" t="s">
        <v>182</v>
      </c>
      <c r="C5" s="190"/>
      <c r="D5" s="190"/>
      <c r="E5" s="190"/>
      <c r="F5" s="190"/>
      <c r="G5" s="190"/>
      <c r="H5" s="190"/>
      <c r="I5" s="190"/>
      <c r="J5" s="190"/>
    </row>
    <row r="6" spans="2:10" ht="15.75" customHeight="1">
      <c r="B6" s="191" t="s">
        <v>183</v>
      </c>
      <c r="C6" s="191"/>
      <c r="D6" s="191"/>
      <c r="E6" s="191"/>
      <c r="F6" s="191"/>
      <c r="G6" s="191"/>
      <c r="H6" s="191"/>
      <c r="I6" s="191"/>
      <c r="J6" s="191"/>
    </row>
    <row r="7" spans="2:10" ht="15.75" customHeight="1">
      <c r="B7" s="192" t="s">
        <v>4</v>
      </c>
      <c r="C7" s="192"/>
      <c r="D7" s="192"/>
      <c r="E7" s="192"/>
      <c r="F7" s="192"/>
      <c r="G7" s="192"/>
      <c r="H7" s="192"/>
      <c r="I7" s="192"/>
      <c r="J7" s="192"/>
    </row>
    <row r="8" spans="2:10" ht="15" customHeight="1">
      <c r="B8" s="193" t="s">
        <v>184</v>
      </c>
      <c r="C8" s="193"/>
      <c r="D8" s="193"/>
      <c r="E8" s="193"/>
      <c r="F8" s="193"/>
      <c r="G8" s="193"/>
      <c r="H8" s="193"/>
      <c r="I8" s="193"/>
      <c r="J8" s="193"/>
    </row>
    <row r="9" spans="2:10" ht="15" customHeight="1">
      <c r="B9" s="146" t="s">
        <v>265</v>
      </c>
      <c r="C9" s="146"/>
      <c r="D9" s="146"/>
      <c r="E9" s="146"/>
      <c r="F9" s="146"/>
      <c r="G9" s="146"/>
      <c r="H9" s="146"/>
      <c r="I9" s="146"/>
      <c r="J9" s="146"/>
    </row>
    <row r="10" spans="2:10" ht="15" customHeight="1">
      <c r="B10" s="181" t="s">
        <v>185</v>
      </c>
      <c r="C10" s="181"/>
      <c r="D10" s="181"/>
      <c r="E10" s="181"/>
      <c r="F10" s="181"/>
      <c r="G10" s="181"/>
      <c r="H10" s="181"/>
      <c r="I10" s="181"/>
      <c r="J10" s="181"/>
    </row>
    <row r="11" spans="2:10" ht="15" customHeight="1">
      <c r="B11" s="181" t="s">
        <v>186</v>
      </c>
      <c r="C11" s="181"/>
      <c r="D11" s="181"/>
      <c r="E11" s="181"/>
      <c r="F11" s="181"/>
      <c r="G11" s="181"/>
      <c r="H11" s="181"/>
      <c r="I11" s="181"/>
      <c r="J11" s="181"/>
    </row>
    <row r="12" spans="2:10" ht="12" customHeight="1">
      <c r="B12" s="182"/>
      <c r="C12" s="182"/>
      <c r="D12" s="182"/>
      <c r="E12" s="182"/>
      <c r="F12" s="182"/>
      <c r="G12" s="182"/>
      <c r="H12" s="182"/>
      <c r="I12" s="182"/>
      <c r="J12" s="182"/>
    </row>
    <row r="13" spans="2:10" ht="15" customHeight="1">
      <c r="B13" s="183" t="s">
        <v>187</v>
      </c>
      <c r="C13" s="183"/>
      <c r="D13" s="183"/>
      <c r="E13" s="183"/>
      <c r="F13" s="183"/>
      <c r="G13" s="183"/>
      <c r="H13" s="183"/>
      <c r="I13" s="183"/>
      <c r="J13" s="183"/>
    </row>
    <row r="14" spans="2:10" ht="9.75" customHeight="1">
      <c r="B14" s="181"/>
      <c r="C14" s="181"/>
      <c r="D14" s="181"/>
      <c r="E14" s="181"/>
      <c r="F14" s="181"/>
      <c r="G14" s="181"/>
      <c r="H14" s="181"/>
      <c r="I14" s="181"/>
      <c r="J14" s="181"/>
    </row>
    <row r="15" spans="2:10" ht="15" customHeight="1">
      <c r="B15" s="183" t="s">
        <v>8</v>
      </c>
      <c r="C15" s="183"/>
      <c r="D15" s="183"/>
      <c r="E15" s="183"/>
      <c r="F15" s="183"/>
      <c r="G15" s="183"/>
      <c r="H15" s="183"/>
      <c r="I15" s="183"/>
      <c r="J15" s="183"/>
    </row>
    <row r="16" spans="2:10" ht="9.75" customHeight="1">
      <c r="B16" s="29"/>
      <c r="C16" s="110"/>
      <c r="D16" s="110"/>
      <c r="E16" s="110"/>
      <c r="F16" s="110"/>
      <c r="G16" s="110"/>
      <c r="H16" s="110"/>
      <c r="I16" s="110"/>
      <c r="J16" s="110"/>
    </row>
    <row r="17" spans="2:10" ht="15" customHeight="1">
      <c r="B17" s="184" t="s">
        <v>9</v>
      </c>
      <c r="C17" s="184"/>
      <c r="D17" s="184"/>
      <c r="E17" s="184"/>
      <c r="F17" s="184"/>
      <c r="G17" s="184"/>
      <c r="H17" s="184"/>
      <c r="I17" s="184"/>
      <c r="J17" s="184"/>
    </row>
    <row r="18" spans="2:10" ht="15" customHeight="1">
      <c r="B18" s="181" t="s">
        <v>10</v>
      </c>
      <c r="C18" s="181"/>
      <c r="D18" s="181"/>
      <c r="E18" s="181"/>
      <c r="F18" s="181"/>
      <c r="G18" s="181"/>
      <c r="H18" s="181"/>
      <c r="I18" s="181"/>
      <c r="J18" s="181"/>
    </row>
    <row r="19" spans="2:10" s="110" customFormat="1" ht="15" customHeight="1">
      <c r="B19" s="185" t="s">
        <v>267</v>
      </c>
      <c r="C19" s="185"/>
      <c r="D19" s="185"/>
      <c r="E19" s="185"/>
      <c r="F19" s="185"/>
      <c r="G19" s="185"/>
      <c r="H19" s="185"/>
      <c r="I19" s="185"/>
      <c r="J19" s="185"/>
    </row>
    <row r="20" spans="2:10" s="21" customFormat="1" ht="50.1" customHeight="1">
      <c r="B20" s="186" t="s">
        <v>11</v>
      </c>
      <c r="C20" s="187"/>
      <c r="D20" s="186" t="s">
        <v>12</v>
      </c>
      <c r="E20" s="188"/>
      <c r="F20" s="188"/>
      <c r="G20" s="187"/>
      <c r="H20" s="111" t="s">
        <v>188</v>
      </c>
      <c r="I20" s="111" t="s">
        <v>189</v>
      </c>
      <c r="J20" s="111" t="s">
        <v>190</v>
      </c>
    </row>
    <row r="21" spans="2:10" ht="15.75" customHeight="1">
      <c r="B21" s="112" t="s">
        <v>16</v>
      </c>
      <c r="C21" s="113" t="s">
        <v>191</v>
      </c>
      <c r="D21" s="172" t="s">
        <v>191</v>
      </c>
      <c r="E21" s="173"/>
      <c r="F21" s="173"/>
      <c r="G21" s="174"/>
      <c r="H21" s="114" t="s">
        <v>278</v>
      </c>
      <c r="I21" s="115">
        <f>SUM(I22,I27,I28)</f>
        <v>1095666.8400000001</v>
      </c>
      <c r="J21" s="115">
        <f>SUM(J22,J27,J28)</f>
        <v>784630.44</v>
      </c>
    </row>
    <row r="22" spans="2:10" ht="15.75" customHeight="1">
      <c r="B22" s="116" t="s">
        <v>18</v>
      </c>
      <c r="C22" s="117" t="s">
        <v>192</v>
      </c>
      <c r="D22" s="178" t="s">
        <v>192</v>
      </c>
      <c r="E22" s="179"/>
      <c r="F22" s="179"/>
      <c r="G22" s="180"/>
      <c r="H22" s="118"/>
      <c r="I22" s="119">
        <f>SUM(I23:I26)</f>
        <v>1050571.03</v>
      </c>
      <c r="J22" s="119">
        <f>SUM(J23:J26)</f>
        <v>760902.12</v>
      </c>
    </row>
    <row r="23" spans="2:10" ht="15.75" customHeight="1">
      <c r="B23" s="116" t="s">
        <v>193</v>
      </c>
      <c r="C23" s="117" t="s">
        <v>86</v>
      </c>
      <c r="D23" s="178" t="s">
        <v>86</v>
      </c>
      <c r="E23" s="179"/>
      <c r="F23" s="179"/>
      <c r="G23" s="180"/>
      <c r="H23" s="118"/>
      <c r="I23" s="120">
        <v>124487.23</v>
      </c>
      <c r="J23" s="120">
        <v>68713.350000000006</v>
      </c>
    </row>
    <row r="24" spans="2:10" ht="15.75" customHeight="1">
      <c r="B24" s="116" t="s">
        <v>194</v>
      </c>
      <c r="C24" s="121" t="s">
        <v>195</v>
      </c>
      <c r="D24" s="175" t="s">
        <v>195</v>
      </c>
      <c r="E24" s="176"/>
      <c r="F24" s="176"/>
      <c r="G24" s="177"/>
      <c r="H24" s="118"/>
      <c r="I24" s="120">
        <v>878367.71</v>
      </c>
      <c r="J24" s="120">
        <v>638212.14</v>
      </c>
    </row>
    <row r="25" spans="2:10" ht="15.75" customHeight="1">
      <c r="B25" s="116" t="s">
        <v>196</v>
      </c>
      <c r="C25" s="117" t="s">
        <v>197</v>
      </c>
      <c r="D25" s="175" t="s">
        <v>197</v>
      </c>
      <c r="E25" s="176"/>
      <c r="F25" s="176"/>
      <c r="G25" s="177"/>
      <c r="H25" s="118"/>
      <c r="I25" s="120">
        <v>38617.54</v>
      </c>
      <c r="J25" s="120">
        <v>34055.07</v>
      </c>
    </row>
    <row r="26" spans="2:10" ht="15.75" customHeight="1">
      <c r="B26" s="116" t="s">
        <v>198</v>
      </c>
      <c r="C26" s="121" t="s">
        <v>199</v>
      </c>
      <c r="D26" s="175" t="s">
        <v>199</v>
      </c>
      <c r="E26" s="176"/>
      <c r="F26" s="176"/>
      <c r="G26" s="177"/>
      <c r="H26" s="118"/>
      <c r="I26" s="120">
        <v>9098.5499999999993</v>
      </c>
      <c r="J26" s="120">
        <v>19921.560000000001</v>
      </c>
    </row>
    <row r="27" spans="2:10" ht="15.75" customHeight="1">
      <c r="B27" s="116" t="s">
        <v>31</v>
      </c>
      <c r="C27" s="117" t="s">
        <v>200</v>
      </c>
      <c r="D27" s="175" t="s">
        <v>200</v>
      </c>
      <c r="E27" s="176"/>
      <c r="F27" s="176"/>
      <c r="G27" s="177"/>
      <c r="H27" s="118"/>
      <c r="I27" s="119"/>
      <c r="J27" s="122"/>
    </row>
    <row r="28" spans="2:10" ht="15.75" customHeight="1">
      <c r="B28" s="116" t="s">
        <v>51</v>
      </c>
      <c r="C28" s="117" t="s">
        <v>201</v>
      </c>
      <c r="D28" s="175" t="s">
        <v>201</v>
      </c>
      <c r="E28" s="176"/>
      <c r="F28" s="176"/>
      <c r="G28" s="177"/>
      <c r="H28" s="118"/>
      <c r="I28" s="119">
        <f>SUM(I29)+SUM(I30)</f>
        <v>45095.81</v>
      </c>
      <c r="J28" s="119">
        <f>SUM(J29)+SUM(J30)</f>
        <v>23728.32</v>
      </c>
    </row>
    <row r="29" spans="2:10" ht="15.75" customHeight="1">
      <c r="B29" s="116" t="s">
        <v>202</v>
      </c>
      <c r="C29" s="121" t="s">
        <v>203</v>
      </c>
      <c r="D29" s="175" t="s">
        <v>203</v>
      </c>
      <c r="E29" s="176"/>
      <c r="F29" s="176"/>
      <c r="G29" s="177"/>
      <c r="H29" s="118"/>
      <c r="I29" s="120">
        <v>45095.81</v>
      </c>
      <c r="J29" s="120">
        <v>23728.32</v>
      </c>
    </row>
    <row r="30" spans="2:10" ht="15.75" customHeight="1">
      <c r="B30" s="116" t="s">
        <v>204</v>
      </c>
      <c r="C30" s="121" t="s">
        <v>205</v>
      </c>
      <c r="D30" s="175" t="s">
        <v>205</v>
      </c>
      <c r="E30" s="176"/>
      <c r="F30" s="176"/>
      <c r="G30" s="177"/>
      <c r="H30" s="118"/>
      <c r="I30" s="120" t="s">
        <v>22</v>
      </c>
      <c r="J30" s="120" t="s">
        <v>22</v>
      </c>
    </row>
    <row r="31" spans="2:10" ht="15.75" customHeight="1">
      <c r="B31" s="112" t="s">
        <v>57</v>
      </c>
      <c r="C31" s="113" t="s">
        <v>206</v>
      </c>
      <c r="D31" s="172" t="s">
        <v>206</v>
      </c>
      <c r="E31" s="173"/>
      <c r="F31" s="173"/>
      <c r="G31" s="174"/>
      <c r="H31" s="114" t="s">
        <v>279</v>
      </c>
      <c r="I31" s="115">
        <f>SUM(I32:I45)</f>
        <v>1080438.6099999999</v>
      </c>
      <c r="J31" s="115">
        <f>SUM(J32:J45)</f>
        <v>778141.13</v>
      </c>
    </row>
    <row r="32" spans="2:10" ht="15.75" customHeight="1">
      <c r="B32" s="116" t="s">
        <v>18</v>
      </c>
      <c r="C32" s="117" t="s">
        <v>207</v>
      </c>
      <c r="D32" s="175" t="s">
        <v>208</v>
      </c>
      <c r="E32" s="176"/>
      <c r="F32" s="176"/>
      <c r="G32" s="177"/>
      <c r="H32" s="118"/>
      <c r="I32" s="120">
        <v>893612.13</v>
      </c>
      <c r="J32" s="120">
        <v>614053.52</v>
      </c>
    </row>
    <row r="33" spans="2:10" ht="15.75" customHeight="1">
      <c r="B33" s="116" t="s">
        <v>31</v>
      </c>
      <c r="C33" s="117" t="s">
        <v>209</v>
      </c>
      <c r="D33" s="175" t="s">
        <v>210</v>
      </c>
      <c r="E33" s="176"/>
      <c r="F33" s="176"/>
      <c r="G33" s="177"/>
      <c r="H33" s="118"/>
      <c r="I33" s="120">
        <v>18149.21</v>
      </c>
      <c r="J33" s="120">
        <v>22413.01</v>
      </c>
    </row>
    <row r="34" spans="2:10" ht="15.75" customHeight="1">
      <c r="B34" s="116" t="s">
        <v>51</v>
      </c>
      <c r="C34" s="117" t="s">
        <v>211</v>
      </c>
      <c r="D34" s="175" t="s">
        <v>212</v>
      </c>
      <c r="E34" s="176"/>
      <c r="F34" s="176"/>
      <c r="G34" s="177"/>
      <c r="H34" s="118"/>
      <c r="I34" s="120">
        <v>30770.47</v>
      </c>
      <c r="J34" s="120">
        <v>19688.66</v>
      </c>
    </row>
    <row r="35" spans="2:10" ht="15.75" customHeight="1">
      <c r="B35" s="116" t="s">
        <v>53</v>
      </c>
      <c r="C35" s="117" t="s">
        <v>213</v>
      </c>
      <c r="D35" s="178" t="s">
        <v>214</v>
      </c>
      <c r="E35" s="179"/>
      <c r="F35" s="179"/>
      <c r="G35" s="180"/>
      <c r="H35" s="118"/>
      <c r="I35" s="120">
        <v>330</v>
      </c>
      <c r="J35" s="120">
        <v>210</v>
      </c>
    </row>
    <row r="36" spans="2:10" ht="15.75" customHeight="1">
      <c r="B36" s="116" t="s">
        <v>55</v>
      </c>
      <c r="C36" s="117" t="s">
        <v>215</v>
      </c>
      <c r="D36" s="178" t="s">
        <v>216</v>
      </c>
      <c r="E36" s="179"/>
      <c r="F36" s="179"/>
      <c r="G36" s="180"/>
      <c r="H36" s="118"/>
      <c r="I36" s="120">
        <v>23921.34</v>
      </c>
      <c r="J36" s="120">
        <v>20471.18</v>
      </c>
    </row>
    <row r="37" spans="2:10" ht="15.75" customHeight="1">
      <c r="B37" s="116" t="s">
        <v>217</v>
      </c>
      <c r="C37" s="117" t="s">
        <v>218</v>
      </c>
      <c r="D37" s="178" t="s">
        <v>219</v>
      </c>
      <c r="E37" s="179"/>
      <c r="F37" s="179"/>
      <c r="G37" s="180"/>
      <c r="H37" s="118"/>
      <c r="I37" s="120">
        <v>2876</v>
      </c>
      <c r="J37" s="120">
        <v>2649.68</v>
      </c>
    </row>
    <row r="38" spans="2:10" ht="15.75" customHeight="1">
      <c r="B38" s="116" t="s">
        <v>220</v>
      </c>
      <c r="C38" s="117" t="s">
        <v>221</v>
      </c>
      <c r="D38" s="178" t="s">
        <v>222</v>
      </c>
      <c r="E38" s="179"/>
      <c r="F38" s="179"/>
      <c r="G38" s="180"/>
      <c r="H38" s="118"/>
      <c r="I38" s="120">
        <v>0</v>
      </c>
      <c r="J38" s="120">
        <v>15405.45</v>
      </c>
    </row>
    <row r="39" spans="2:10" ht="15.75" customHeight="1">
      <c r="B39" s="116" t="s">
        <v>223</v>
      </c>
      <c r="C39" s="117" t="s">
        <v>224</v>
      </c>
      <c r="D39" s="175" t="s">
        <v>224</v>
      </c>
      <c r="E39" s="176"/>
      <c r="F39" s="176"/>
      <c r="G39" s="177"/>
      <c r="H39" s="118"/>
      <c r="I39" s="120">
        <v>0</v>
      </c>
      <c r="J39" s="120">
        <v>234.6</v>
      </c>
    </row>
    <row r="40" spans="2:10" ht="15.75" customHeight="1">
      <c r="B40" s="116" t="s">
        <v>225</v>
      </c>
      <c r="C40" s="117" t="s">
        <v>226</v>
      </c>
      <c r="D40" s="178" t="s">
        <v>226</v>
      </c>
      <c r="E40" s="179"/>
      <c r="F40" s="179"/>
      <c r="G40" s="180"/>
      <c r="H40" s="118"/>
      <c r="I40" s="120">
        <v>43003.199999999997</v>
      </c>
      <c r="J40" s="120">
        <v>41011.83</v>
      </c>
    </row>
    <row r="41" spans="2:10" ht="15.75" customHeight="1">
      <c r="B41" s="116" t="s">
        <v>227</v>
      </c>
      <c r="C41" s="117" t="s">
        <v>228</v>
      </c>
      <c r="D41" s="175" t="s">
        <v>229</v>
      </c>
      <c r="E41" s="176"/>
      <c r="F41" s="176"/>
      <c r="G41" s="177"/>
      <c r="H41" s="118"/>
      <c r="I41" s="120" t="s">
        <v>22</v>
      </c>
      <c r="J41" s="120" t="s">
        <v>22</v>
      </c>
    </row>
    <row r="42" spans="2:10" ht="15.75" customHeight="1">
      <c r="B42" s="116" t="s">
        <v>230</v>
      </c>
      <c r="C42" s="117" t="s">
        <v>231</v>
      </c>
      <c r="D42" s="175" t="s">
        <v>232</v>
      </c>
      <c r="E42" s="176"/>
      <c r="F42" s="176"/>
      <c r="G42" s="177"/>
      <c r="H42" s="118"/>
      <c r="I42" s="120">
        <v>1800</v>
      </c>
      <c r="J42" s="120">
        <v>1800</v>
      </c>
    </row>
    <row r="43" spans="2:10" ht="15.75" customHeight="1">
      <c r="B43" s="116" t="s">
        <v>233</v>
      </c>
      <c r="C43" s="117" t="s">
        <v>234</v>
      </c>
      <c r="D43" s="175" t="s">
        <v>235</v>
      </c>
      <c r="E43" s="176"/>
      <c r="F43" s="176"/>
      <c r="G43" s="177"/>
      <c r="H43" s="118"/>
      <c r="I43" s="120" t="s">
        <v>22</v>
      </c>
      <c r="J43" s="120" t="s">
        <v>22</v>
      </c>
    </row>
    <row r="44" spans="2:10" ht="15.75" customHeight="1">
      <c r="B44" s="116" t="s">
        <v>236</v>
      </c>
      <c r="C44" s="117" t="s">
        <v>237</v>
      </c>
      <c r="D44" s="175" t="s">
        <v>238</v>
      </c>
      <c r="E44" s="176"/>
      <c r="F44" s="176"/>
      <c r="G44" s="177"/>
      <c r="H44" s="118"/>
      <c r="I44" s="120">
        <v>65291.43</v>
      </c>
      <c r="J44" s="120">
        <v>40203.199999999997</v>
      </c>
    </row>
    <row r="45" spans="2:10" ht="15.75" customHeight="1">
      <c r="B45" s="116" t="s">
        <v>239</v>
      </c>
      <c r="C45" s="117" t="s">
        <v>240</v>
      </c>
      <c r="D45" s="157" t="s">
        <v>241</v>
      </c>
      <c r="E45" s="158"/>
      <c r="F45" s="158"/>
      <c r="G45" s="159"/>
      <c r="H45" s="118"/>
      <c r="I45" s="120">
        <v>684.83</v>
      </c>
      <c r="J45" s="120" t="s">
        <v>22</v>
      </c>
    </row>
    <row r="46" spans="2:10" ht="15.75" customHeight="1">
      <c r="B46" s="113" t="s">
        <v>59</v>
      </c>
      <c r="C46" s="123" t="s">
        <v>242</v>
      </c>
      <c r="D46" s="163" t="s">
        <v>242</v>
      </c>
      <c r="E46" s="164"/>
      <c r="F46" s="164"/>
      <c r="G46" s="165"/>
      <c r="H46" s="114"/>
      <c r="I46" s="115">
        <f>I21-I31</f>
        <v>15228.230000000214</v>
      </c>
      <c r="J46" s="115">
        <f>J21-J31</f>
        <v>6489.3099999999395</v>
      </c>
    </row>
    <row r="47" spans="2:10" ht="15.75" customHeight="1">
      <c r="B47" s="113" t="s">
        <v>84</v>
      </c>
      <c r="C47" s="113" t="s">
        <v>243</v>
      </c>
      <c r="D47" s="166" t="s">
        <v>243</v>
      </c>
      <c r="E47" s="167"/>
      <c r="F47" s="167"/>
      <c r="G47" s="168"/>
      <c r="H47" s="124"/>
      <c r="I47" s="115">
        <f>IF(TYPE(I48)=1,I48,0)+IF(TYPE(I49)=1,I49,0)+IF(TYPE(I50)=1,I50,0)</f>
        <v>0</v>
      </c>
      <c r="J47" s="115">
        <f>IF(TYPE(J48)=1,J48,0)+IF(TYPE(J49)=1,J49,0)+IF(TYPE(J50)=1,J50,0)</f>
        <v>0</v>
      </c>
    </row>
    <row r="48" spans="2:10" ht="15.75" customHeight="1">
      <c r="B48" s="121" t="s">
        <v>244</v>
      </c>
      <c r="C48" s="117" t="s">
        <v>245</v>
      </c>
      <c r="D48" s="157" t="s">
        <v>246</v>
      </c>
      <c r="E48" s="158"/>
      <c r="F48" s="158"/>
      <c r="G48" s="159"/>
      <c r="H48" s="125"/>
      <c r="I48" s="119"/>
      <c r="J48" s="120"/>
    </row>
    <row r="49" spans="2:10" ht="15.75" customHeight="1">
      <c r="B49" s="121" t="s">
        <v>31</v>
      </c>
      <c r="C49" s="117" t="s">
        <v>247</v>
      </c>
      <c r="D49" s="157" t="s">
        <v>247</v>
      </c>
      <c r="E49" s="158"/>
      <c r="F49" s="158"/>
      <c r="G49" s="159"/>
      <c r="H49" s="125"/>
      <c r="I49" s="120"/>
      <c r="J49" s="120"/>
    </row>
    <row r="50" spans="2:10" ht="15.75" customHeight="1">
      <c r="B50" s="121" t="s">
        <v>248</v>
      </c>
      <c r="C50" s="117" t="s">
        <v>249</v>
      </c>
      <c r="D50" s="157" t="s">
        <v>250</v>
      </c>
      <c r="E50" s="158"/>
      <c r="F50" s="158"/>
      <c r="G50" s="159"/>
      <c r="H50" s="125"/>
      <c r="I50" s="120" t="s">
        <v>22</v>
      </c>
      <c r="J50" s="120" t="s">
        <v>22</v>
      </c>
    </row>
    <row r="51" spans="2:10" ht="15.75" customHeight="1">
      <c r="B51" s="113" t="s">
        <v>91</v>
      </c>
      <c r="C51" s="123" t="s">
        <v>251</v>
      </c>
      <c r="D51" s="163" t="s">
        <v>251</v>
      </c>
      <c r="E51" s="164"/>
      <c r="F51" s="164"/>
      <c r="G51" s="165"/>
      <c r="H51" s="124"/>
      <c r="I51" s="120">
        <v>0</v>
      </c>
      <c r="J51" s="120">
        <v>0</v>
      </c>
    </row>
    <row r="52" spans="2:10" ht="30" customHeight="1">
      <c r="B52" s="113" t="s">
        <v>118</v>
      </c>
      <c r="C52" s="123" t="s">
        <v>252</v>
      </c>
      <c r="D52" s="169" t="s">
        <v>252</v>
      </c>
      <c r="E52" s="170"/>
      <c r="F52" s="170"/>
      <c r="G52" s="171"/>
      <c r="H52" s="124"/>
      <c r="I52" s="120" t="s">
        <v>22</v>
      </c>
      <c r="J52" s="120" t="s">
        <v>22</v>
      </c>
    </row>
    <row r="53" spans="2:10" ht="15.75" customHeight="1">
      <c r="B53" s="113" t="s">
        <v>130</v>
      </c>
      <c r="C53" s="123" t="s">
        <v>253</v>
      </c>
      <c r="D53" s="163" t="s">
        <v>253</v>
      </c>
      <c r="E53" s="164"/>
      <c r="F53" s="164"/>
      <c r="G53" s="165"/>
      <c r="H53" s="124"/>
      <c r="I53" s="120" t="s">
        <v>22</v>
      </c>
      <c r="J53" s="120" t="s">
        <v>22</v>
      </c>
    </row>
    <row r="54" spans="2:10" ht="30" customHeight="1">
      <c r="B54" s="113" t="s">
        <v>254</v>
      </c>
      <c r="C54" s="113" t="s">
        <v>255</v>
      </c>
      <c r="D54" s="172" t="s">
        <v>255</v>
      </c>
      <c r="E54" s="173"/>
      <c r="F54" s="173"/>
      <c r="G54" s="174"/>
      <c r="H54" s="124"/>
      <c r="I54" s="115">
        <f>SUM(I46,I47,I51,I52,I53)</f>
        <v>15228.230000000214</v>
      </c>
      <c r="J54" s="115">
        <f>SUM(J46,J47,J51,J52,J53)</f>
        <v>6489.3099999999395</v>
      </c>
    </row>
    <row r="55" spans="2:10" ht="15.75" customHeight="1">
      <c r="B55" s="113" t="s">
        <v>18</v>
      </c>
      <c r="C55" s="113" t="s">
        <v>256</v>
      </c>
      <c r="D55" s="166" t="s">
        <v>256</v>
      </c>
      <c r="E55" s="167"/>
      <c r="F55" s="167"/>
      <c r="G55" s="168"/>
      <c r="H55" s="124"/>
      <c r="I55" s="120" t="s">
        <v>22</v>
      </c>
      <c r="J55" s="120" t="s">
        <v>22</v>
      </c>
    </row>
    <row r="56" spans="2:10" ht="15.75" customHeight="1">
      <c r="B56" s="113" t="s">
        <v>257</v>
      </c>
      <c r="C56" s="123" t="s">
        <v>258</v>
      </c>
      <c r="D56" s="163" t="s">
        <v>258</v>
      </c>
      <c r="E56" s="164"/>
      <c r="F56" s="164"/>
      <c r="G56" s="165"/>
      <c r="H56" s="124"/>
      <c r="I56" s="115">
        <f>SUM(I54,I55)</f>
        <v>15228.230000000214</v>
      </c>
      <c r="J56" s="115">
        <f>SUM(J54,J55)</f>
        <v>6489.3099999999395</v>
      </c>
    </row>
    <row r="57" spans="2:10" ht="15.75" customHeight="1">
      <c r="B57" s="121" t="s">
        <v>18</v>
      </c>
      <c r="C57" s="117" t="s">
        <v>259</v>
      </c>
      <c r="D57" s="157" t="s">
        <v>259</v>
      </c>
      <c r="E57" s="158"/>
      <c r="F57" s="158"/>
      <c r="G57" s="159"/>
      <c r="H57" s="125"/>
      <c r="I57" s="119"/>
      <c r="J57" s="119"/>
    </row>
    <row r="58" spans="2:10" ht="15.75" customHeight="1">
      <c r="B58" s="121" t="s">
        <v>31</v>
      </c>
      <c r="C58" s="117" t="s">
        <v>260</v>
      </c>
      <c r="D58" s="157" t="s">
        <v>260</v>
      </c>
      <c r="E58" s="158"/>
      <c r="F58" s="158"/>
      <c r="G58" s="159"/>
      <c r="H58" s="125"/>
      <c r="I58" s="119"/>
      <c r="J58" s="119"/>
    </row>
    <row r="59" spans="2:10">
      <c r="B59" s="22"/>
      <c r="C59" s="22"/>
      <c r="D59" s="22"/>
      <c r="E59" s="22"/>
    </row>
    <row r="60" spans="2:10" ht="15.75" customHeight="1">
      <c r="B60" s="160"/>
      <c r="C60" s="160"/>
      <c r="D60" s="160"/>
      <c r="E60" s="160"/>
      <c r="F60" s="160"/>
      <c r="G60" s="160"/>
      <c r="H60" s="126"/>
      <c r="I60" s="161" t="s">
        <v>134</v>
      </c>
      <c r="J60" s="161"/>
    </row>
    <row r="61" spans="2:10" s="110" customFormat="1" ht="18.75" customHeight="1">
      <c r="B61" s="155" t="s">
        <v>261</v>
      </c>
      <c r="C61" s="155"/>
      <c r="D61" s="155"/>
      <c r="E61" s="155"/>
      <c r="F61" s="155"/>
      <c r="G61" s="155"/>
      <c r="H61" s="23" t="s">
        <v>136</v>
      </c>
      <c r="I61" s="156" t="s">
        <v>137</v>
      </c>
      <c r="J61" s="156"/>
    </row>
    <row r="62" spans="2:10" s="110" customFormat="1" ht="10.5" customHeight="1">
      <c r="B62" s="30"/>
      <c r="C62" s="30"/>
      <c r="D62" s="30"/>
      <c r="E62" s="30"/>
      <c r="F62" s="30"/>
      <c r="G62" s="30"/>
      <c r="H62" s="30"/>
      <c r="I62" s="24"/>
      <c r="J62" s="24"/>
    </row>
    <row r="63" spans="2:10" s="110" customFormat="1" ht="15" customHeight="1">
      <c r="B63" s="162"/>
      <c r="C63" s="162"/>
      <c r="D63" s="162"/>
      <c r="E63" s="162"/>
      <c r="F63" s="162"/>
      <c r="G63" s="162"/>
      <c r="H63" s="98"/>
      <c r="I63" s="161" t="s">
        <v>139</v>
      </c>
      <c r="J63" s="161"/>
    </row>
    <row r="64" spans="2:10" s="110" customFormat="1" ht="12" customHeight="1">
      <c r="B64" s="155" t="s">
        <v>262</v>
      </c>
      <c r="C64" s="155"/>
      <c r="D64" s="155"/>
      <c r="E64" s="155"/>
      <c r="F64" s="155"/>
      <c r="G64" s="155"/>
      <c r="H64" s="23" t="s">
        <v>263</v>
      </c>
      <c r="I64" s="156" t="s">
        <v>137</v>
      </c>
      <c r="J64" s="156"/>
    </row>
  </sheetData>
  <mergeCells count="63">
    <mergeCell ref="B9:J9"/>
    <mergeCell ref="B1:J1"/>
    <mergeCell ref="B5:J5"/>
    <mergeCell ref="B6:J6"/>
    <mergeCell ref="B7:J7"/>
    <mergeCell ref="B8:J8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B64:G64"/>
    <mergeCell ref="I64:J64"/>
    <mergeCell ref="D58:G58"/>
    <mergeCell ref="B60:G60"/>
    <mergeCell ref="I60:J60"/>
    <mergeCell ref="B61:G61"/>
    <mergeCell ref="I61:J61"/>
    <mergeCell ref="B63:G63"/>
    <mergeCell ref="I63:J63"/>
  </mergeCells>
  <pageMargins left="0.23622047244094491" right="0" top="0" bottom="0" header="0.31496062992125984" footer="0.31496062992125984"/>
  <pageSetup paperSize="9" scale="7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53625-E379-4542-99D1-C104D2F33825}">
  <sheetPr>
    <pageSetUpPr fitToPage="1"/>
  </sheetPr>
  <dimension ref="A1:N29"/>
  <sheetViews>
    <sheetView workbookViewId="0">
      <selection activeCell="R11" sqref="R11"/>
    </sheetView>
  </sheetViews>
  <sheetFormatPr defaultRowHeight="15"/>
  <cols>
    <col min="1" max="1" width="9.140625" style="4"/>
    <col min="2" max="2" width="6" style="5" customWidth="1"/>
    <col min="3" max="3" width="32.85546875" style="4" customWidth="1"/>
    <col min="4" max="11" width="15.7109375" style="4" customWidth="1"/>
    <col min="12" max="12" width="13.140625" style="4" customWidth="1"/>
    <col min="13" max="14" width="15.7109375" style="4" customWidth="1"/>
    <col min="15" max="16384" width="9.140625" style="4"/>
  </cols>
  <sheetData>
    <row r="1" spans="1:14" ht="33.75" customHeight="1">
      <c r="A1" s="3" t="s">
        <v>264</v>
      </c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5" customHeight="1">
      <c r="J2" s="4" t="s">
        <v>141</v>
      </c>
    </row>
    <row r="3" spans="1:14" ht="15" customHeight="1">
      <c r="J3" s="4" t="s">
        <v>142</v>
      </c>
    </row>
    <row r="5" spans="1:14" ht="15" customHeight="1">
      <c r="B5" s="197" t="s">
        <v>143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14" ht="14.25" customHeight="1">
      <c r="B6" s="197" t="s">
        <v>144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8" spans="1:14" ht="15" customHeight="1">
      <c r="B8" s="197" t="s">
        <v>145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9" spans="1:14" ht="5.25" customHeight="1"/>
    <row r="10" spans="1:14" ht="15" customHeight="1">
      <c r="B10" s="198" t="s">
        <v>11</v>
      </c>
      <c r="C10" s="198" t="s">
        <v>146</v>
      </c>
      <c r="D10" s="198" t="s">
        <v>147</v>
      </c>
      <c r="E10" s="200" t="s">
        <v>148</v>
      </c>
      <c r="F10" s="201"/>
      <c r="G10" s="201"/>
      <c r="H10" s="201"/>
      <c r="I10" s="201"/>
      <c r="J10" s="201"/>
      <c r="K10" s="201"/>
      <c r="L10" s="201"/>
      <c r="M10" s="202"/>
      <c r="N10" s="198" t="s">
        <v>149</v>
      </c>
    </row>
    <row r="11" spans="1:14" ht="123" customHeight="1">
      <c r="B11" s="199"/>
      <c r="C11" s="199"/>
      <c r="D11" s="199"/>
      <c r="E11" s="6" t="s">
        <v>150</v>
      </c>
      <c r="F11" s="6" t="s">
        <v>151</v>
      </c>
      <c r="G11" s="6" t="s">
        <v>152</v>
      </c>
      <c r="H11" s="6" t="s">
        <v>153</v>
      </c>
      <c r="I11" s="6" t="s">
        <v>154</v>
      </c>
      <c r="J11" s="7" t="s">
        <v>155</v>
      </c>
      <c r="K11" s="6" t="s">
        <v>156</v>
      </c>
      <c r="L11" s="6" t="s">
        <v>157</v>
      </c>
      <c r="M11" s="8" t="s">
        <v>158</v>
      </c>
      <c r="N11" s="199"/>
    </row>
    <row r="12" spans="1:14" ht="15" customHeight="1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10" t="s">
        <v>159</v>
      </c>
      <c r="M12" s="9">
        <v>12</v>
      </c>
      <c r="N12" s="9">
        <v>13</v>
      </c>
    </row>
    <row r="13" spans="1:14" ht="71.25" customHeight="1">
      <c r="B13" s="11" t="s">
        <v>160</v>
      </c>
      <c r="C13" s="12" t="s">
        <v>161</v>
      </c>
      <c r="D13" s="13">
        <f t="shared" ref="D13:M13" si="0">SUM(D14:D15)</f>
        <v>12923.259999999998</v>
      </c>
      <c r="E13" s="13">
        <f t="shared" si="0"/>
        <v>104574.38</v>
      </c>
      <c r="F13" s="13">
        <f t="shared" si="0"/>
        <v>0</v>
      </c>
      <c r="G13" s="13">
        <f t="shared" si="0"/>
        <v>3711.22</v>
      </c>
      <c r="H13" s="13">
        <f t="shared" si="0"/>
        <v>0</v>
      </c>
      <c r="I13" s="13">
        <f t="shared" si="0"/>
        <v>0</v>
      </c>
      <c r="J13" s="13">
        <f t="shared" si="0"/>
        <v>-101565.56</v>
      </c>
      <c r="K13" s="13">
        <f t="shared" si="0"/>
        <v>0</v>
      </c>
      <c r="L13" s="13">
        <f t="shared" si="0"/>
        <v>0</v>
      </c>
      <c r="M13" s="13">
        <f t="shared" si="0"/>
        <v>14681.61</v>
      </c>
      <c r="N13" s="13">
        <f t="shared" ref="N13:N25" si="1">SUM(D13:M13)</f>
        <v>34324.910000000003</v>
      </c>
    </row>
    <row r="14" spans="1:14" ht="15" customHeight="1">
      <c r="B14" s="14" t="s">
        <v>162</v>
      </c>
      <c r="C14" s="15" t="s">
        <v>163</v>
      </c>
      <c r="D14" s="16">
        <v>10508.97</v>
      </c>
      <c r="E14" s="16">
        <v>-410.34</v>
      </c>
      <c r="F14" s="16">
        <v>3391.68</v>
      </c>
      <c r="G14" s="16">
        <v>3711.22</v>
      </c>
      <c r="H14" s="16" t="s">
        <v>22</v>
      </c>
      <c r="I14" s="16" t="s">
        <v>22</v>
      </c>
      <c r="J14" s="16">
        <v>-17201.53</v>
      </c>
      <c r="K14" s="16" t="s">
        <v>22</v>
      </c>
      <c r="L14" s="16" t="s">
        <v>22</v>
      </c>
      <c r="M14" s="16" t="s">
        <v>22</v>
      </c>
      <c r="N14" s="16">
        <f t="shared" si="1"/>
        <v>0</v>
      </c>
    </row>
    <row r="15" spans="1:14" ht="15" customHeight="1">
      <c r="B15" s="14" t="s">
        <v>164</v>
      </c>
      <c r="C15" s="15" t="s">
        <v>165</v>
      </c>
      <c r="D15" s="16">
        <v>2414.29</v>
      </c>
      <c r="E15" s="16">
        <v>104984.72</v>
      </c>
      <c r="F15" s="16">
        <v>-3391.68</v>
      </c>
      <c r="G15" s="16">
        <v>0</v>
      </c>
      <c r="H15" s="16" t="s">
        <v>22</v>
      </c>
      <c r="I15" s="16" t="s">
        <v>22</v>
      </c>
      <c r="J15" s="16">
        <v>-84364.03</v>
      </c>
      <c r="K15" s="16" t="s">
        <v>22</v>
      </c>
      <c r="L15" s="16" t="s">
        <v>22</v>
      </c>
      <c r="M15" s="16">
        <v>14681.61</v>
      </c>
      <c r="N15" s="16">
        <f t="shared" si="1"/>
        <v>34324.910000000003</v>
      </c>
    </row>
    <row r="16" spans="1:14" ht="74.25" customHeight="1">
      <c r="B16" s="11" t="s">
        <v>166</v>
      </c>
      <c r="C16" s="12" t="s">
        <v>167</v>
      </c>
      <c r="D16" s="13">
        <f t="shared" ref="D16:M16" si="2">SUM(D17:D18)</f>
        <v>731239.13</v>
      </c>
      <c r="E16" s="13">
        <f t="shared" si="2"/>
        <v>727294.05</v>
      </c>
      <c r="F16" s="13">
        <f t="shared" si="2"/>
        <v>0</v>
      </c>
      <c r="G16" s="13">
        <f t="shared" si="2"/>
        <v>417651.06</v>
      </c>
      <c r="H16" s="13">
        <f t="shared" si="2"/>
        <v>0</v>
      </c>
      <c r="I16" s="13">
        <f t="shared" si="2"/>
        <v>0</v>
      </c>
      <c r="J16" s="13">
        <f t="shared" si="2"/>
        <v>-753242.28</v>
      </c>
      <c r="K16" s="13">
        <f t="shared" si="2"/>
        <v>0</v>
      </c>
      <c r="L16" s="13">
        <f t="shared" si="2"/>
        <v>0</v>
      </c>
      <c r="M16" s="13">
        <f t="shared" si="2"/>
        <v>0</v>
      </c>
      <c r="N16" s="13">
        <f t="shared" si="1"/>
        <v>1122941.9600000002</v>
      </c>
    </row>
    <row r="17" spans="1:14" ht="15" customHeight="1">
      <c r="B17" s="14" t="s">
        <v>168</v>
      </c>
      <c r="C17" s="15" t="s">
        <v>163</v>
      </c>
      <c r="D17" s="16">
        <v>731239.13</v>
      </c>
      <c r="E17" s="16">
        <v>52051.62</v>
      </c>
      <c r="F17" s="16" t="s">
        <v>22</v>
      </c>
      <c r="G17" s="16">
        <v>417651.06</v>
      </c>
      <c r="H17" s="16" t="s">
        <v>22</v>
      </c>
      <c r="I17" s="16" t="s">
        <v>22</v>
      </c>
      <c r="J17" s="16">
        <v>-77999.850000000006</v>
      </c>
      <c r="K17" s="16" t="s">
        <v>22</v>
      </c>
      <c r="L17" s="16" t="s">
        <v>22</v>
      </c>
      <c r="M17" s="16">
        <v>0</v>
      </c>
      <c r="N17" s="16">
        <f t="shared" si="1"/>
        <v>1122941.96</v>
      </c>
    </row>
    <row r="18" spans="1:14" ht="15" customHeight="1">
      <c r="B18" s="14" t="s">
        <v>169</v>
      </c>
      <c r="C18" s="15" t="s">
        <v>165</v>
      </c>
      <c r="D18" s="16">
        <v>0</v>
      </c>
      <c r="E18" s="16">
        <v>675242.43</v>
      </c>
      <c r="F18" s="16" t="s">
        <v>22</v>
      </c>
      <c r="G18" s="16" t="s">
        <v>22</v>
      </c>
      <c r="H18" s="16" t="s">
        <v>22</v>
      </c>
      <c r="I18" s="16" t="s">
        <v>22</v>
      </c>
      <c r="J18" s="16">
        <v>-675242.43</v>
      </c>
      <c r="K18" s="16" t="s">
        <v>22</v>
      </c>
      <c r="L18" s="16" t="s">
        <v>22</v>
      </c>
      <c r="M18" s="16">
        <v>0</v>
      </c>
      <c r="N18" s="16">
        <f t="shared" si="1"/>
        <v>0</v>
      </c>
    </row>
    <row r="19" spans="1:14" ht="114.75" customHeight="1">
      <c r="B19" s="11" t="s">
        <v>170</v>
      </c>
      <c r="C19" s="12" t="s">
        <v>171</v>
      </c>
      <c r="D19" s="13">
        <f t="shared" ref="D19:M19" si="3">SUM(D20:D21)</f>
        <v>193739.66</v>
      </c>
      <c r="E19" s="13">
        <f t="shared" si="3"/>
        <v>26461.72</v>
      </c>
      <c r="F19" s="13">
        <f t="shared" si="3"/>
        <v>0</v>
      </c>
      <c r="G19" s="13">
        <f t="shared" si="3"/>
        <v>0</v>
      </c>
      <c r="H19" s="13">
        <f t="shared" si="3"/>
        <v>0</v>
      </c>
      <c r="I19" s="13">
        <f t="shared" si="3"/>
        <v>0</v>
      </c>
      <c r="J19" s="13">
        <f t="shared" si="3"/>
        <v>-29205.530000000002</v>
      </c>
      <c r="K19" s="13">
        <f t="shared" si="3"/>
        <v>0</v>
      </c>
      <c r="L19" s="13">
        <f t="shared" si="3"/>
        <v>0</v>
      </c>
      <c r="M19" s="13">
        <f t="shared" si="3"/>
        <v>1044.32</v>
      </c>
      <c r="N19" s="13">
        <f t="shared" si="1"/>
        <v>192040.17</v>
      </c>
    </row>
    <row r="20" spans="1:14" ht="15" customHeight="1">
      <c r="B20" s="14" t="s">
        <v>172</v>
      </c>
      <c r="C20" s="15" t="s">
        <v>163</v>
      </c>
      <c r="D20" s="16">
        <v>193070.32</v>
      </c>
      <c r="E20" s="16" t="s">
        <v>22</v>
      </c>
      <c r="F20" s="16" t="s">
        <v>22</v>
      </c>
      <c r="G20" s="16" t="s">
        <v>22</v>
      </c>
      <c r="H20" s="16" t="s">
        <v>22</v>
      </c>
      <c r="I20" s="16" t="s">
        <v>22</v>
      </c>
      <c r="J20" s="16">
        <v>-2220.15</v>
      </c>
      <c r="K20" s="16" t="s">
        <v>22</v>
      </c>
      <c r="L20" s="16" t="s">
        <v>22</v>
      </c>
      <c r="M20" s="16" t="s">
        <v>22</v>
      </c>
      <c r="N20" s="16">
        <f t="shared" si="1"/>
        <v>190850.17</v>
      </c>
    </row>
    <row r="21" spans="1:14" ht="15" customHeight="1">
      <c r="B21" s="14" t="s">
        <v>173</v>
      </c>
      <c r="C21" s="15" t="s">
        <v>165</v>
      </c>
      <c r="D21" s="16">
        <v>669.33999999999003</v>
      </c>
      <c r="E21" s="16">
        <v>26461.72</v>
      </c>
      <c r="F21" s="16" t="s">
        <v>22</v>
      </c>
      <c r="G21" s="16" t="s">
        <v>22</v>
      </c>
      <c r="H21" s="16" t="s">
        <v>22</v>
      </c>
      <c r="I21" s="16" t="s">
        <v>22</v>
      </c>
      <c r="J21" s="16">
        <v>-26985.38</v>
      </c>
      <c r="K21" s="16" t="s">
        <v>22</v>
      </c>
      <c r="L21" s="16" t="s">
        <v>22</v>
      </c>
      <c r="M21" s="16">
        <v>1044.32</v>
      </c>
      <c r="N21" s="16">
        <f t="shared" si="1"/>
        <v>1189.9999999999893</v>
      </c>
    </row>
    <row r="22" spans="1:14" ht="27.75" customHeight="1">
      <c r="B22" s="11" t="s">
        <v>174</v>
      </c>
      <c r="C22" s="12" t="s">
        <v>175</v>
      </c>
      <c r="D22" s="13">
        <f t="shared" ref="D22:M22" si="4">SUM(D23:D24)</f>
        <v>8553.8700000000008</v>
      </c>
      <c r="E22" s="13">
        <f t="shared" si="4"/>
        <v>1659.24</v>
      </c>
      <c r="F22" s="13">
        <f t="shared" si="4"/>
        <v>0</v>
      </c>
      <c r="G22" s="13">
        <f t="shared" si="4"/>
        <v>43923.25</v>
      </c>
      <c r="H22" s="13">
        <f t="shared" si="4"/>
        <v>0</v>
      </c>
      <c r="I22" s="13">
        <f t="shared" si="4"/>
        <v>0</v>
      </c>
      <c r="J22" s="13">
        <f t="shared" si="4"/>
        <v>-28440.66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1"/>
        <v>25695.7</v>
      </c>
    </row>
    <row r="23" spans="1:14" ht="15" customHeight="1">
      <c r="B23" s="14" t="s">
        <v>176</v>
      </c>
      <c r="C23" s="15" t="s">
        <v>163</v>
      </c>
      <c r="D23" s="16">
        <v>1910.7</v>
      </c>
      <c r="E23" s="16">
        <v>1646.39</v>
      </c>
      <c r="F23" s="16">
        <v>492.98</v>
      </c>
      <c r="G23" s="16">
        <v>43923.25</v>
      </c>
      <c r="H23" s="16" t="s">
        <v>22</v>
      </c>
      <c r="I23" s="16" t="s">
        <v>22</v>
      </c>
      <c r="J23" s="16">
        <v>-26064.48</v>
      </c>
      <c r="K23" s="16" t="s">
        <v>22</v>
      </c>
      <c r="L23" s="16" t="s">
        <v>22</v>
      </c>
      <c r="M23" s="16" t="s">
        <v>22</v>
      </c>
      <c r="N23" s="16">
        <f t="shared" si="1"/>
        <v>21908.84</v>
      </c>
    </row>
    <row r="24" spans="1:14" ht="15" customHeight="1">
      <c r="B24" s="14" t="s">
        <v>177</v>
      </c>
      <c r="C24" s="15" t="s">
        <v>165</v>
      </c>
      <c r="D24" s="16">
        <v>6643.17</v>
      </c>
      <c r="E24" s="16">
        <v>12.85</v>
      </c>
      <c r="F24" s="16">
        <v>-492.98</v>
      </c>
      <c r="G24" s="16">
        <v>0</v>
      </c>
      <c r="H24" s="16" t="s">
        <v>22</v>
      </c>
      <c r="I24" s="16" t="s">
        <v>22</v>
      </c>
      <c r="J24" s="16">
        <v>-2376.1799999999998</v>
      </c>
      <c r="K24" s="16" t="s">
        <v>22</v>
      </c>
      <c r="L24" s="16" t="s">
        <v>22</v>
      </c>
      <c r="M24" s="16" t="s">
        <v>22</v>
      </c>
      <c r="N24" s="16">
        <f t="shared" si="1"/>
        <v>3786.860000000001</v>
      </c>
    </row>
    <row r="25" spans="1:14" ht="28.5" customHeight="1">
      <c r="B25" s="11" t="s">
        <v>178</v>
      </c>
      <c r="C25" s="12" t="s">
        <v>179</v>
      </c>
      <c r="D25" s="13">
        <f t="shared" ref="D25:M25" si="5">SUM(D13,D16,D19,D22)</f>
        <v>946455.92</v>
      </c>
      <c r="E25" s="13">
        <f t="shared" si="5"/>
        <v>859989.39</v>
      </c>
      <c r="F25" s="13">
        <f t="shared" si="5"/>
        <v>0</v>
      </c>
      <c r="G25" s="13">
        <f t="shared" si="5"/>
        <v>465285.52999999997</v>
      </c>
      <c r="H25" s="13">
        <f t="shared" si="5"/>
        <v>0</v>
      </c>
      <c r="I25" s="13">
        <f t="shared" si="5"/>
        <v>0</v>
      </c>
      <c r="J25" s="13">
        <f t="shared" si="5"/>
        <v>-912454.03000000014</v>
      </c>
      <c r="K25" s="13">
        <f t="shared" si="5"/>
        <v>0</v>
      </c>
      <c r="L25" s="13">
        <f t="shared" si="5"/>
        <v>0</v>
      </c>
      <c r="M25" s="13">
        <f t="shared" si="5"/>
        <v>15725.93</v>
      </c>
      <c r="N25" s="13">
        <f t="shared" si="1"/>
        <v>1375002.7399999995</v>
      </c>
    </row>
    <row r="26" spans="1:14" ht="15" customHeight="1">
      <c r="B26" s="194" t="s">
        <v>180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</row>
    <row r="27" spans="1:14" customFormat="1" ht="15" customHeight="1">
      <c r="A27" s="17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</row>
    <row r="28" spans="1:14" customFormat="1" ht="15" customHeight="1">
      <c r="A28" s="17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</row>
    <row r="29" spans="1:14" s="2" customFormat="1" ht="12.75" customHeight="1">
      <c r="A29" s="17"/>
    </row>
  </sheetData>
  <mergeCells count="10">
    <mergeCell ref="B26:N28"/>
    <mergeCell ref="B1:N1"/>
    <mergeCell ref="B5:N5"/>
    <mergeCell ref="B6:N6"/>
    <mergeCell ref="B8:N8"/>
    <mergeCell ref="B10:B11"/>
    <mergeCell ref="C10:C11"/>
    <mergeCell ref="D10:D11"/>
    <mergeCell ref="E10:M10"/>
    <mergeCell ref="N10:N11"/>
  </mergeCells>
  <pageMargins left="0.7" right="0.7" top="0.75" bottom="0.75" header="0.3" footer="0.3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20 VSAFAS 4 priedas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Direktore</cp:lastModifiedBy>
  <cp:lastPrinted>2022-11-17T11:36:19Z</cp:lastPrinted>
  <dcterms:created xsi:type="dcterms:W3CDTF">2009-07-20T14:30:53Z</dcterms:created>
  <dcterms:modified xsi:type="dcterms:W3CDTF">2022-12-08T13:03:09Z</dcterms:modified>
</cp:coreProperties>
</file>